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BBCAE4A-FBD1-4ECF-93A3-86F89CC7E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абрь 2022 " sheetId="27" r:id="rId1"/>
    <sheet name="сентябрь 2022" sheetId="26" r:id="rId2"/>
    <sheet name="июнь 2022" sheetId="25" r:id="rId3"/>
    <sheet name="май 2022" sheetId="24" r:id="rId4"/>
    <sheet name="апрель 2022 =" sheetId="23" r:id="rId5"/>
    <sheet name="март 2022" sheetId="22" r:id="rId6"/>
    <sheet name="МЦП декабрь 2021  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7" l="1"/>
  <c r="L23" i="27"/>
  <c r="J16" i="27"/>
  <c r="N48" i="27"/>
  <c r="M48" i="27"/>
  <c r="L47" i="27"/>
  <c r="J47" i="27"/>
  <c r="N47" i="27" s="1"/>
  <c r="N46" i="27"/>
  <c r="M46" i="27"/>
  <c r="L45" i="27"/>
  <c r="J45" i="27"/>
  <c r="M45" i="27" s="1"/>
  <c r="N44" i="27"/>
  <c r="M44" i="27"/>
  <c r="L43" i="27"/>
  <c r="J43" i="27"/>
  <c r="N42" i="27"/>
  <c r="M42" i="27"/>
  <c r="M41" i="27"/>
  <c r="L41" i="27"/>
  <c r="N41" i="27" s="1"/>
  <c r="J41" i="27"/>
  <c r="N40" i="27"/>
  <c r="M40" i="27"/>
  <c r="L39" i="27"/>
  <c r="J39" i="27"/>
  <c r="L38" i="27"/>
  <c r="J38" i="27"/>
  <c r="N37" i="27"/>
  <c r="M37" i="27"/>
  <c r="M36" i="27"/>
  <c r="L36" i="27"/>
  <c r="J36" i="27"/>
  <c r="M35" i="27"/>
  <c r="L35" i="27"/>
  <c r="N35" i="27" s="1"/>
  <c r="J35" i="27"/>
  <c r="N34" i="27"/>
  <c r="M34" i="27"/>
  <c r="L33" i="27"/>
  <c r="J33" i="27"/>
  <c r="N33" i="27" s="1"/>
  <c r="L32" i="27"/>
  <c r="J32" i="27"/>
  <c r="N32" i="27" s="1"/>
  <c r="N31" i="27"/>
  <c r="M31" i="27"/>
  <c r="M30" i="27"/>
  <c r="L30" i="27"/>
  <c r="N30" i="27" s="1"/>
  <c r="J30" i="27"/>
  <c r="N29" i="27"/>
  <c r="M29" i="27"/>
  <c r="M28" i="27" s="1"/>
  <c r="L28" i="27"/>
  <c r="J28" i="27"/>
  <c r="L27" i="27"/>
  <c r="J27" i="27"/>
  <c r="N26" i="27"/>
  <c r="M26" i="27"/>
  <c r="M25" i="27"/>
  <c r="L25" i="27"/>
  <c r="N25" i="27" s="1"/>
  <c r="J25" i="27"/>
  <c r="N24" i="27"/>
  <c r="M24" i="27"/>
  <c r="J23" i="27"/>
  <c r="N22" i="27"/>
  <c r="M22" i="27"/>
  <c r="N21" i="27"/>
  <c r="M21" i="27"/>
  <c r="N20" i="27"/>
  <c r="M20" i="27"/>
  <c r="N19" i="27"/>
  <c r="M19" i="27"/>
  <c r="L18" i="27"/>
  <c r="J18" i="27"/>
  <c r="N18" i="27" s="1"/>
  <c r="N17" i="27"/>
  <c r="M17" i="27"/>
  <c r="L16" i="27"/>
  <c r="L15" i="27"/>
  <c r="J15" i="27"/>
  <c r="M15" i="27" s="1"/>
  <c r="N14" i="27"/>
  <c r="M14" i="27"/>
  <c r="N13" i="27"/>
  <c r="M13" i="27"/>
  <c r="N12" i="27"/>
  <c r="M12" i="27"/>
  <c r="N11" i="27"/>
  <c r="M11" i="27"/>
  <c r="L10" i="27"/>
  <c r="J10" i="27"/>
  <c r="M10" i="27" s="1"/>
  <c r="N9" i="27"/>
  <c r="M9" i="27"/>
  <c r="N8" i="27"/>
  <c r="M8" i="27"/>
  <c r="M7" i="27"/>
  <c r="L7" i="27"/>
  <c r="J7" i="27"/>
  <c r="L6" i="27"/>
  <c r="L28" i="26"/>
  <c r="L30" i="26"/>
  <c r="N48" i="26"/>
  <c r="M48" i="26"/>
  <c r="L47" i="26"/>
  <c r="N47" i="26" s="1"/>
  <c r="J47" i="26"/>
  <c r="N46" i="26"/>
  <c r="M46" i="26"/>
  <c r="L45" i="26"/>
  <c r="N45" i="26" s="1"/>
  <c r="J45" i="26"/>
  <c r="N44" i="26"/>
  <c r="M44" i="26"/>
  <c r="L43" i="26"/>
  <c r="N43" i="26" s="1"/>
  <c r="J43" i="26"/>
  <c r="M43" i="26" s="1"/>
  <c r="N42" i="26"/>
  <c r="M42" i="26"/>
  <c r="L41" i="26"/>
  <c r="N41" i="26" s="1"/>
  <c r="J41" i="26"/>
  <c r="N40" i="26"/>
  <c r="M40" i="26"/>
  <c r="L39" i="26"/>
  <c r="N39" i="26" s="1"/>
  <c r="J39" i="26"/>
  <c r="M39" i="26" s="1"/>
  <c r="L38" i="26"/>
  <c r="N38" i="26" s="1"/>
  <c r="J38" i="26"/>
  <c r="N37" i="26"/>
  <c r="M37" i="26"/>
  <c r="L36" i="26"/>
  <c r="N36" i="26" s="1"/>
  <c r="J36" i="26"/>
  <c r="L35" i="26"/>
  <c r="N35" i="26" s="1"/>
  <c r="J35" i="26"/>
  <c r="N34" i="26"/>
  <c r="M34" i="26"/>
  <c r="N33" i="26"/>
  <c r="L33" i="26"/>
  <c r="J33" i="26"/>
  <c r="M33" i="26" s="1"/>
  <c r="N32" i="26"/>
  <c r="L32" i="26"/>
  <c r="J32" i="26"/>
  <c r="N31" i="26"/>
  <c r="M31" i="26"/>
  <c r="M30" i="26"/>
  <c r="N30" i="26"/>
  <c r="J30" i="26"/>
  <c r="N29" i="26"/>
  <c r="M29" i="26"/>
  <c r="M28" i="26" s="1"/>
  <c r="N28" i="26"/>
  <c r="J28" i="26"/>
  <c r="L27" i="26"/>
  <c r="N27" i="26" s="1"/>
  <c r="J27" i="26"/>
  <c r="N26" i="26"/>
  <c r="M26" i="26"/>
  <c r="L25" i="26"/>
  <c r="N25" i="26" s="1"/>
  <c r="J25" i="26"/>
  <c r="N24" i="26"/>
  <c r="M24" i="26"/>
  <c r="N23" i="26"/>
  <c r="L23" i="26"/>
  <c r="J23" i="26"/>
  <c r="M23" i="26" s="1"/>
  <c r="N22" i="26"/>
  <c r="M22" i="26"/>
  <c r="N21" i="26"/>
  <c r="M21" i="26"/>
  <c r="N20" i="26"/>
  <c r="M20" i="26"/>
  <c r="N19" i="26"/>
  <c r="M19" i="26"/>
  <c r="L18" i="26"/>
  <c r="J18" i="26"/>
  <c r="N17" i="26"/>
  <c r="M17" i="26"/>
  <c r="L16" i="26"/>
  <c r="N16" i="26" s="1"/>
  <c r="J16" i="26"/>
  <c r="L15" i="26"/>
  <c r="N15" i="26" s="1"/>
  <c r="J15" i="26"/>
  <c r="N14" i="26"/>
  <c r="M14" i="26"/>
  <c r="N13" i="26"/>
  <c r="M13" i="26"/>
  <c r="N12" i="26"/>
  <c r="M12" i="26"/>
  <c r="N11" i="26"/>
  <c r="M11" i="26"/>
  <c r="L10" i="26"/>
  <c r="N10" i="26" s="1"/>
  <c r="J10" i="26"/>
  <c r="N9" i="26"/>
  <c r="M9" i="26"/>
  <c r="N8" i="26"/>
  <c r="M8" i="26"/>
  <c r="L7" i="26"/>
  <c r="N7" i="26" s="1"/>
  <c r="J7" i="26"/>
  <c r="L49" i="25"/>
  <c r="J49" i="25"/>
  <c r="J35" i="25"/>
  <c r="L35" i="25"/>
  <c r="M35" i="25" s="1"/>
  <c r="N35" i="25"/>
  <c r="J36" i="25"/>
  <c r="L36" i="25"/>
  <c r="M36" i="25"/>
  <c r="N36" i="25"/>
  <c r="M37" i="25"/>
  <c r="N37" i="25"/>
  <c r="L39" i="25"/>
  <c r="L38" i="25"/>
  <c r="M31" i="25"/>
  <c r="M30" i="25" s="1"/>
  <c r="L27" i="25"/>
  <c r="J27" i="25"/>
  <c r="J30" i="25"/>
  <c r="N30" i="25" s="1"/>
  <c r="L30" i="25"/>
  <c r="N31" i="25"/>
  <c r="N48" i="25"/>
  <c r="M48" i="25"/>
  <c r="L47" i="25"/>
  <c r="J47" i="25"/>
  <c r="N46" i="25"/>
  <c r="M46" i="25"/>
  <c r="L45" i="25"/>
  <c r="J45" i="25"/>
  <c r="N44" i="25"/>
  <c r="M44" i="25"/>
  <c r="L43" i="25"/>
  <c r="J43" i="25"/>
  <c r="N42" i="25"/>
  <c r="M42" i="25"/>
  <c r="L41" i="25"/>
  <c r="J41" i="25"/>
  <c r="N40" i="25"/>
  <c r="M40" i="25"/>
  <c r="J39" i="25"/>
  <c r="J38" i="25"/>
  <c r="N34" i="25"/>
  <c r="M34" i="25"/>
  <c r="L33" i="25"/>
  <c r="J33" i="25"/>
  <c r="L32" i="25"/>
  <c r="M32" i="25" s="1"/>
  <c r="J32" i="25"/>
  <c r="N29" i="25"/>
  <c r="M29" i="25"/>
  <c r="M28" i="25" s="1"/>
  <c r="L28" i="25"/>
  <c r="J28" i="25"/>
  <c r="N26" i="25"/>
  <c r="M26" i="25"/>
  <c r="L25" i="25"/>
  <c r="N25" i="25" s="1"/>
  <c r="J25" i="25"/>
  <c r="N24" i="25"/>
  <c r="M24" i="25"/>
  <c r="L23" i="25"/>
  <c r="J23" i="25"/>
  <c r="N22" i="25"/>
  <c r="M22" i="25"/>
  <c r="N21" i="25"/>
  <c r="M21" i="25"/>
  <c r="N20" i="25"/>
  <c r="M20" i="25"/>
  <c r="N19" i="25"/>
  <c r="M19" i="25"/>
  <c r="L18" i="25"/>
  <c r="J18" i="25"/>
  <c r="N17" i="25"/>
  <c r="M17" i="25"/>
  <c r="L16" i="25"/>
  <c r="J16" i="25"/>
  <c r="L15" i="25"/>
  <c r="J15" i="25"/>
  <c r="N14" i="25"/>
  <c r="M14" i="25"/>
  <c r="N13" i="25"/>
  <c r="M13" i="25"/>
  <c r="N12" i="25"/>
  <c r="M12" i="25"/>
  <c r="N11" i="25"/>
  <c r="M11" i="25"/>
  <c r="L10" i="25"/>
  <c r="J10" i="25"/>
  <c r="N9" i="25"/>
  <c r="M9" i="25"/>
  <c r="N8" i="25"/>
  <c r="M8" i="25"/>
  <c r="L7" i="25"/>
  <c r="J7" i="25"/>
  <c r="J18" i="24"/>
  <c r="J44" i="24" s="1"/>
  <c r="J33" i="24"/>
  <c r="J38" i="24"/>
  <c r="N38" i="24" s="1"/>
  <c r="L38" i="24"/>
  <c r="M38" i="24"/>
  <c r="M39" i="24"/>
  <c r="N39" i="24"/>
  <c r="J40" i="24"/>
  <c r="M40" i="24" s="1"/>
  <c r="L40" i="24"/>
  <c r="N40" i="24" s="1"/>
  <c r="M41" i="24"/>
  <c r="N41" i="24"/>
  <c r="N43" i="24"/>
  <c r="M43" i="24"/>
  <c r="L42" i="24"/>
  <c r="J42" i="24"/>
  <c r="N37" i="24"/>
  <c r="M37" i="24"/>
  <c r="L36" i="24"/>
  <c r="J36" i="24"/>
  <c r="N35" i="24"/>
  <c r="M35" i="24"/>
  <c r="L34" i="24"/>
  <c r="J34" i="24"/>
  <c r="L33" i="24"/>
  <c r="N32" i="24"/>
  <c r="M32" i="24"/>
  <c r="L31" i="24"/>
  <c r="J31" i="24"/>
  <c r="M31" i="24" s="1"/>
  <c r="L30" i="24"/>
  <c r="J30" i="24"/>
  <c r="N29" i="24"/>
  <c r="M29" i="24"/>
  <c r="M28" i="24" s="1"/>
  <c r="L28" i="24"/>
  <c r="J28" i="24"/>
  <c r="M27" i="24"/>
  <c r="L27" i="24"/>
  <c r="J27" i="24"/>
  <c r="N26" i="24"/>
  <c r="M26" i="24"/>
  <c r="L25" i="24"/>
  <c r="J25" i="24"/>
  <c r="N24" i="24"/>
  <c r="M24" i="24"/>
  <c r="L23" i="24"/>
  <c r="J23" i="24"/>
  <c r="N22" i="24"/>
  <c r="M22" i="24"/>
  <c r="N21" i="24"/>
  <c r="M21" i="24"/>
  <c r="N20" i="24"/>
  <c r="M20" i="24"/>
  <c r="N19" i="24"/>
  <c r="M19" i="24"/>
  <c r="L18" i="24"/>
  <c r="N17" i="24"/>
  <c r="M17" i="24"/>
  <c r="L16" i="24"/>
  <c r="J16" i="24"/>
  <c r="L15" i="24"/>
  <c r="J15" i="24"/>
  <c r="N14" i="24"/>
  <c r="M14" i="24"/>
  <c r="N13" i="24"/>
  <c r="M13" i="24"/>
  <c r="N12" i="24"/>
  <c r="M12" i="24"/>
  <c r="N11" i="24"/>
  <c r="M11" i="24"/>
  <c r="L10" i="24"/>
  <c r="J10" i="24"/>
  <c r="N9" i="24"/>
  <c r="M9" i="24"/>
  <c r="N8" i="24"/>
  <c r="M8" i="24"/>
  <c r="L7" i="24"/>
  <c r="J7" i="24"/>
  <c r="N39" i="27" l="1"/>
  <c r="N43" i="27"/>
  <c r="N38" i="27"/>
  <c r="N28" i="27"/>
  <c r="N27" i="27"/>
  <c r="N23" i="27"/>
  <c r="M16" i="27"/>
  <c r="N45" i="27"/>
  <c r="N36" i="27"/>
  <c r="N15" i="27"/>
  <c r="N16" i="27"/>
  <c r="J6" i="27"/>
  <c r="N6" i="27" s="1"/>
  <c r="N10" i="27"/>
  <c r="N7" i="27"/>
  <c r="M6" i="27"/>
  <c r="M18" i="27"/>
  <c r="M23" i="27"/>
  <c r="M27" i="27"/>
  <c r="M32" i="27"/>
  <c r="M33" i="27"/>
  <c r="M38" i="27"/>
  <c r="M39" i="27"/>
  <c r="M43" i="27"/>
  <c r="M47" i="27"/>
  <c r="L49" i="27"/>
  <c r="M47" i="26"/>
  <c r="M38" i="26"/>
  <c r="M32" i="26"/>
  <c r="N18" i="26"/>
  <c r="M18" i="26"/>
  <c r="J49" i="26"/>
  <c r="L6" i="26"/>
  <c r="L49" i="26"/>
  <c r="M16" i="26"/>
  <c r="J6" i="26"/>
  <c r="M27" i="26"/>
  <c r="M7" i="26"/>
  <c r="M10" i="26"/>
  <c r="M25" i="26"/>
  <c r="M35" i="26"/>
  <c r="M36" i="26"/>
  <c r="M41" i="26"/>
  <c r="M45" i="26"/>
  <c r="M15" i="26"/>
  <c r="N38" i="25"/>
  <c r="M41" i="25"/>
  <c r="M45" i="25"/>
  <c r="N10" i="25"/>
  <c r="N47" i="25"/>
  <c r="N39" i="25"/>
  <c r="N43" i="25"/>
  <c r="M33" i="25"/>
  <c r="M15" i="25"/>
  <c r="N27" i="25"/>
  <c r="M16" i="25"/>
  <c r="N18" i="25"/>
  <c r="N28" i="25"/>
  <c r="N16" i="25"/>
  <c r="M25" i="25"/>
  <c r="N41" i="25"/>
  <c r="N45" i="25"/>
  <c r="N7" i="25"/>
  <c r="N15" i="25"/>
  <c r="N33" i="25"/>
  <c r="N32" i="25"/>
  <c r="N23" i="25"/>
  <c r="M10" i="25"/>
  <c r="L6" i="25"/>
  <c r="M7" i="25"/>
  <c r="J6" i="25"/>
  <c r="M18" i="25"/>
  <c r="M23" i="25"/>
  <c r="M27" i="25"/>
  <c r="M38" i="25"/>
  <c r="M39" i="25"/>
  <c r="M43" i="25"/>
  <c r="M47" i="25"/>
  <c r="N25" i="24"/>
  <c r="N15" i="24"/>
  <c r="J6" i="24"/>
  <c r="N27" i="24"/>
  <c r="N30" i="24"/>
  <c r="N34" i="24"/>
  <c r="N36" i="24"/>
  <c r="N16" i="24"/>
  <c r="M25" i="24"/>
  <c r="M15" i="24"/>
  <c r="N42" i="24"/>
  <c r="N10" i="24"/>
  <c r="N31" i="24"/>
  <c r="N33" i="24"/>
  <c r="M16" i="24"/>
  <c r="N23" i="24"/>
  <c r="N28" i="24"/>
  <c r="M30" i="24"/>
  <c r="M36" i="24"/>
  <c r="N18" i="24"/>
  <c r="M18" i="24"/>
  <c r="M10" i="24"/>
  <c r="L44" i="24"/>
  <c r="M7" i="24"/>
  <c r="N7" i="24"/>
  <c r="M23" i="24"/>
  <c r="M33" i="24"/>
  <c r="M34" i="24"/>
  <c r="M42" i="24"/>
  <c r="L6" i="24"/>
  <c r="N39" i="23"/>
  <c r="M39" i="23"/>
  <c r="L38" i="23"/>
  <c r="N38" i="23" s="1"/>
  <c r="J38" i="23"/>
  <c r="M38" i="23" s="1"/>
  <c r="N37" i="23"/>
  <c r="M37" i="23"/>
  <c r="L36" i="23"/>
  <c r="N36" i="23" s="1"/>
  <c r="J36" i="23"/>
  <c r="N35" i="23"/>
  <c r="M35" i="23"/>
  <c r="L34" i="23"/>
  <c r="N34" i="23" s="1"/>
  <c r="J34" i="23"/>
  <c r="M34" i="23" s="1"/>
  <c r="L33" i="23"/>
  <c r="N33" i="23" s="1"/>
  <c r="J33" i="23"/>
  <c r="N32" i="23"/>
  <c r="M32" i="23"/>
  <c r="L31" i="23"/>
  <c r="N31" i="23" s="1"/>
  <c r="J31" i="23"/>
  <c r="L30" i="23"/>
  <c r="N30" i="23" s="1"/>
  <c r="J30" i="23"/>
  <c r="N29" i="23"/>
  <c r="M29" i="23"/>
  <c r="M28" i="23" s="1"/>
  <c r="N28" i="23"/>
  <c r="L28" i="23"/>
  <c r="J28" i="23"/>
  <c r="L27" i="23"/>
  <c r="N27" i="23" s="1"/>
  <c r="J27" i="23"/>
  <c r="N26" i="23"/>
  <c r="M26" i="23"/>
  <c r="L25" i="23"/>
  <c r="N25" i="23" s="1"/>
  <c r="J25" i="23"/>
  <c r="N24" i="23"/>
  <c r="M24" i="23"/>
  <c r="N23" i="23"/>
  <c r="L23" i="23"/>
  <c r="J23" i="23"/>
  <c r="M23" i="23" s="1"/>
  <c r="N22" i="23"/>
  <c r="M22" i="23"/>
  <c r="N21" i="23"/>
  <c r="M21" i="23"/>
  <c r="N20" i="23"/>
  <c r="M20" i="23"/>
  <c r="N19" i="23"/>
  <c r="M19" i="23"/>
  <c r="L18" i="23"/>
  <c r="J18" i="23"/>
  <c r="N17" i="23"/>
  <c r="M17" i="23"/>
  <c r="L16" i="23"/>
  <c r="N16" i="23" s="1"/>
  <c r="J16" i="23"/>
  <c r="L15" i="23"/>
  <c r="N15" i="23" s="1"/>
  <c r="J15" i="23"/>
  <c r="N14" i="23"/>
  <c r="M14" i="23"/>
  <c r="N13" i="23"/>
  <c r="M13" i="23"/>
  <c r="N12" i="23"/>
  <c r="M12" i="23"/>
  <c r="N11" i="23"/>
  <c r="M11" i="23"/>
  <c r="L10" i="23"/>
  <c r="N10" i="23" s="1"/>
  <c r="J10" i="23"/>
  <c r="N9" i="23"/>
  <c r="M9" i="23"/>
  <c r="N8" i="23"/>
  <c r="M8" i="23"/>
  <c r="L7" i="23"/>
  <c r="N7" i="23" s="1"/>
  <c r="J7" i="23"/>
  <c r="L18" i="22"/>
  <c r="M21" i="22"/>
  <c r="N21" i="22"/>
  <c r="N39" i="22"/>
  <c r="M39" i="22"/>
  <c r="L38" i="22"/>
  <c r="N38" i="22" s="1"/>
  <c r="J38" i="22"/>
  <c r="N37" i="22"/>
  <c r="M37" i="22"/>
  <c r="L36" i="22"/>
  <c r="J36" i="22"/>
  <c r="N36" i="22" s="1"/>
  <c r="N35" i="22"/>
  <c r="M35" i="22"/>
  <c r="L34" i="22"/>
  <c r="J34" i="22"/>
  <c r="L33" i="22"/>
  <c r="J33" i="22"/>
  <c r="M33" i="22" s="1"/>
  <c r="N32" i="22"/>
  <c r="M32" i="22"/>
  <c r="L31" i="22"/>
  <c r="J31" i="22"/>
  <c r="M30" i="22"/>
  <c r="L30" i="22"/>
  <c r="J30" i="22"/>
  <c r="N30" i="22" s="1"/>
  <c r="N29" i="22"/>
  <c r="M29" i="22"/>
  <c r="M27" i="22" s="1"/>
  <c r="L28" i="22"/>
  <c r="J28" i="22"/>
  <c r="L27" i="22"/>
  <c r="J27" i="22"/>
  <c r="N26" i="22"/>
  <c r="M26" i="22"/>
  <c r="L25" i="22"/>
  <c r="M25" i="22" s="1"/>
  <c r="J25" i="22"/>
  <c r="N24" i="22"/>
  <c r="M24" i="22"/>
  <c r="L23" i="22"/>
  <c r="N23" i="22" s="1"/>
  <c r="J23" i="22"/>
  <c r="N22" i="22"/>
  <c r="M22" i="22"/>
  <c r="N20" i="22"/>
  <c r="M20" i="22"/>
  <c r="N19" i="22"/>
  <c r="M19" i="22"/>
  <c r="M18" i="22"/>
  <c r="J18" i="22"/>
  <c r="N17" i="22"/>
  <c r="M17" i="22"/>
  <c r="L16" i="22"/>
  <c r="N16" i="22" s="1"/>
  <c r="J16" i="22"/>
  <c r="L15" i="22"/>
  <c r="N15" i="22" s="1"/>
  <c r="J15" i="22"/>
  <c r="N14" i="22"/>
  <c r="M14" i="22"/>
  <c r="N13" i="22"/>
  <c r="M13" i="22"/>
  <c r="N12" i="22"/>
  <c r="M12" i="22"/>
  <c r="N11" i="22"/>
  <c r="M11" i="22"/>
  <c r="L10" i="22"/>
  <c r="N10" i="22" s="1"/>
  <c r="J10" i="22"/>
  <c r="N9" i="22"/>
  <c r="M9" i="22"/>
  <c r="N8" i="22"/>
  <c r="M8" i="22"/>
  <c r="L7" i="22"/>
  <c r="J7" i="22"/>
  <c r="J6" i="22"/>
  <c r="L27" i="21"/>
  <c r="L16" i="21"/>
  <c r="J39" i="21"/>
  <c r="L32" i="21"/>
  <c r="J32" i="21"/>
  <c r="J29" i="21"/>
  <c r="L29" i="21"/>
  <c r="M29" i="21" s="1"/>
  <c r="J30" i="21"/>
  <c r="L30" i="21"/>
  <c r="M30" i="21" s="1"/>
  <c r="M31" i="21"/>
  <c r="N31" i="21"/>
  <c r="J27" i="21"/>
  <c r="N27" i="21" s="1"/>
  <c r="N38" i="21"/>
  <c r="M38" i="21"/>
  <c r="L37" i="21"/>
  <c r="J37" i="21"/>
  <c r="N36" i="21"/>
  <c r="M36" i="21"/>
  <c r="L35" i="21"/>
  <c r="J35" i="21"/>
  <c r="N34" i="21"/>
  <c r="M34" i="21"/>
  <c r="L33" i="21"/>
  <c r="J33" i="21"/>
  <c r="N17" i="21"/>
  <c r="M17" i="21"/>
  <c r="J16" i="21"/>
  <c r="L15" i="21"/>
  <c r="J15" i="21"/>
  <c r="N28" i="21"/>
  <c r="M28" i="21"/>
  <c r="M27" i="21" s="1"/>
  <c r="L26" i="21"/>
  <c r="J26" i="21"/>
  <c r="N25" i="21"/>
  <c r="M25" i="21"/>
  <c r="L24" i="21"/>
  <c r="J24" i="21"/>
  <c r="N23" i="21"/>
  <c r="M23" i="21"/>
  <c r="L22" i="21"/>
  <c r="J22" i="21"/>
  <c r="N21" i="21"/>
  <c r="M21" i="21"/>
  <c r="N20" i="21"/>
  <c r="M20" i="21"/>
  <c r="N19" i="21"/>
  <c r="M19" i="21"/>
  <c r="L18" i="21"/>
  <c r="J18" i="21"/>
  <c r="N14" i="21"/>
  <c r="M14" i="21"/>
  <c r="N13" i="21"/>
  <c r="M13" i="21"/>
  <c r="N12" i="21"/>
  <c r="M12" i="21"/>
  <c r="N11" i="21"/>
  <c r="M11" i="21"/>
  <c r="L10" i="21"/>
  <c r="J10" i="21"/>
  <c r="N9" i="21"/>
  <c r="M9" i="21"/>
  <c r="N8" i="21"/>
  <c r="M8" i="21"/>
  <c r="L7" i="21"/>
  <c r="J7" i="21"/>
  <c r="N49" i="27" l="1"/>
  <c r="M49" i="27"/>
  <c r="N49" i="26"/>
  <c r="M6" i="26"/>
  <c r="M49" i="26"/>
  <c r="N6" i="26"/>
  <c r="N49" i="25"/>
  <c r="N6" i="25"/>
  <c r="M6" i="25"/>
  <c r="M49" i="25"/>
  <c r="M44" i="24"/>
  <c r="N44" i="24"/>
  <c r="M6" i="24"/>
  <c r="N6" i="24"/>
  <c r="M33" i="23"/>
  <c r="N18" i="23"/>
  <c r="J40" i="23"/>
  <c r="M18" i="23"/>
  <c r="L6" i="23"/>
  <c r="M15" i="23"/>
  <c r="J6" i="23"/>
  <c r="M27" i="23"/>
  <c r="M25" i="23"/>
  <c r="M30" i="23"/>
  <c r="M31" i="23"/>
  <c r="M36" i="23"/>
  <c r="L40" i="23"/>
  <c r="N40" i="23" s="1"/>
  <c r="M7" i="23"/>
  <c r="M10" i="23"/>
  <c r="M16" i="23"/>
  <c r="L40" i="22"/>
  <c r="N40" i="22" s="1"/>
  <c r="J40" i="22"/>
  <c r="N27" i="22"/>
  <c r="N31" i="22"/>
  <c r="N34" i="22"/>
  <c r="M36" i="22"/>
  <c r="M10" i="22"/>
  <c r="M16" i="22"/>
  <c r="N25" i="22"/>
  <c r="N28" i="22"/>
  <c r="M31" i="22"/>
  <c r="N33" i="22"/>
  <c r="M38" i="22"/>
  <c r="M34" i="22"/>
  <c r="M23" i="22"/>
  <c r="N18" i="22"/>
  <c r="M15" i="22"/>
  <c r="L6" i="22"/>
  <c r="N6" i="22" s="1"/>
  <c r="M7" i="22"/>
  <c r="M28" i="22"/>
  <c r="N7" i="22"/>
  <c r="N30" i="21"/>
  <c r="N29" i="21"/>
  <c r="N37" i="21"/>
  <c r="M15" i="21"/>
  <c r="M35" i="21"/>
  <c r="J6" i="21"/>
  <c r="M37" i="21"/>
  <c r="N10" i="21"/>
  <c r="N18" i="21"/>
  <c r="N16" i="21"/>
  <c r="M10" i="21"/>
  <c r="N24" i="21"/>
  <c r="M33" i="21"/>
  <c r="L6" i="21"/>
  <c r="M18" i="21"/>
  <c r="N32" i="21"/>
  <c r="N7" i="21"/>
  <c r="M24" i="21"/>
  <c r="M32" i="21"/>
  <c r="N26" i="21"/>
  <c r="N15" i="21"/>
  <c r="M7" i="21"/>
  <c r="M16" i="21"/>
  <c r="N33" i="21"/>
  <c r="N35" i="21"/>
  <c r="N22" i="21"/>
  <c r="L39" i="21"/>
  <c r="M22" i="21"/>
  <c r="M26" i="21"/>
  <c r="M6" i="23" l="1"/>
  <c r="M40" i="23"/>
  <c r="N6" i="23"/>
  <c r="M40" i="22"/>
  <c r="M6" i="22"/>
  <c r="N6" i="21"/>
  <c r="M6" i="21"/>
  <c r="N39" i="21"/>
  <c r="M39" i="21"/>
</calcChain>
</file>

<file path=xl/sharedStrings.xml><?xml version="1.0" encoding="utf-8"?>
<sst xmlns="http://schemas.openxmlformats.org/spreadsheetml/2006/main" count="1301" uniqueCount="100">
  <si>
    <t/>
  </si>
  <si>
    <t>рублей</t>
  </si>
  <si>
    <t>Наименование</t>
  </si>
  <si>
    <t>Код по бюджетной классификации</t>
  </si>
  <si>
    <t>Текущий финансовый год</t>
  </si>
  <si>
    <t>Кассовые</t>
  </si>
  <si>
    <t>Отклонение</t>
  </si>
  <si>
    <t>%</t>
  </si>
  <si>
    <t>Источник</t>
  </si>
  <si>
    <t>Администратор</t>
  </si>
  <si>
    <t>Раздел подраздел</t>
  </si>
  <si>
    <t>КЦСР</t>
  </si>
  <si>
    <t>КВР</t>
  </si>
  <si>
    <t>выплаты, руб.</t>
  </si>
  <si>
    <t>исполнения</t>
  </si>
  <si>
    <t>финансирования</t>
  </si>
  <si>
    <t>1</t>
  </si>
  <si>
    <t>2</t>
  </si>
  <si>
    <t>3</t>
  </si>
  <si>
    <t>4</t>
  </si>
  <si>
    <t>5</t>
  </si>
  <si>
    <t>Подпрограмма "Обеспечение деятельности председателя Раздольненского сельского совета"</t>
  </si>
  <si>
    <t>901</t>
  </si>
  <si>
    <t>0102</t>
  </si>
  <si>
    <t>0110000000</t>
  </si>
  <si>
    <t>Расходы на выплаты персоналу  государственных (муниципальных) органов</t>
  </si>
  <si>
    <t>0110000110</t>
  </si>
  <si>
    <t>Местный бюджет</t>
  </si>
  <si>
    <t>Иные закупки товаров, работ и услуг для обеспечения  государственных (муниципальных) нужд</t>
  </si>
  <si>
    <t>Подпрограмма "Обеспечение функций Администрации Раздольненского сельского поселения"</t>
  </si>
  <si>
    <t>0104</t>
  </si>
  <si>
    <t>0120000000</t>
  </si>
  <si>
    <t>0120000110</t>
  </si>
  <si>
    <t>0120000190</t>
  </si>
  <si>
    <t xml:space="preserve">Уплата  налогов, сборов  и  иных  платежей </t>
  </si>
  <si>
    <t>0705</t>
  </si>
  <si>
    <t>Подпрограмма 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</si>
  <si>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0113</t>
  </si>
  <si>
    <t>0130000000</t>
  </si>
  <si>
    <t>Расходы на выплаты персоналу казенных  учреждений</t>
  </si>
  <si>
    <t>0130000590</t>
  </si>
  <si>
    <t>0503</t>
  </si>
  <si>
    <t>0314</t>
  </si>
  <si>
    <t>080020070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</si>
  <si>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</t>
  </si>
  <si>
    <t>0409</t>
  </si>
  <si>
    <t>0500020130</t>
  </si>
  <si>
    <t>Районный бюджет</t>
  </si>
  <si>
    <t>0412</t>
  </si>
  <si>
    <t>0600020050</t>
  </si>
  <si>
    <t>0502</t>
  </si>
  <si>
    <t>0200020080</t>
  </si>
  <si>
    <t>0300020020</t>
  </si>
  <si>
    <t>1102</t>
  </si>
  <si>
    <t>0700020040</t>
  </si>
  <si>
    <t>Итого</t>
  </si>
  <si>
    <t xml:space="preserve">Использованны данные формы 0503117 с.2                             </t>
  </si>
  <si>
    <t>Председатель     Раздольненского    сельского    совета -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</si>
  <si>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2021-2023 годы"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</si>
  <si>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2021-2023 годы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</si>
  <si>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2021-2023 годы"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</si>
  <si>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2021-2023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</si>
  <si>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2021-2023 годы "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</si>
  <si>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2021-2023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</si>
  <si>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2021-2023 годы 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</si>
  <si>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2021-2023 годы»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</si>
  <si>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2021-2023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</si>
  <si>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2021-2022 годы»</t>
  </si>
  <si>
    <t>Расходы на благоустройство общественных территорий (в части благоустройства дворовых территорий)</t>
  </si>
  <si>
    <t>03000М3701</t>
  </si>
  <si>
    <t xml:space="preserve">Муниципальная  целевая  программа "Об утверждении муниципальной целевой программы «Профилактика преступлений и иных правонарушений» на территории Раздольненского сельского поселения
на 2021 - 2022 годы»
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</si>
  <si>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январь-февраль 2022 года</t>
  </si>
  <si>
    <t xml:space="preserve">Глава администрации Раздольненского сельского поселения                                                   А.В.Азарянц                       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</si>
  <si>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январь-март 2022 года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</si>
  <si>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2022-2024 годы"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</si>
  <si>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</si>
  <si>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</si>
  <si>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2022-2024 годы</t>
  </si>
  <si>
    <t xml:space="preserve">Муниципальная  целевая  программа "Об утверждении муниципальной целевой программы «Профилактика преступлений и иных правонарушений» на территории Раздольненского сельского поселения
на 2022 - 2024 годы»
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</si>
  <si>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2022-2024 годы"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</si>
  <si>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</si>
  <si>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</si>
  <si>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</si>
  <si>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</si>
  <si>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2022-2024 годы»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</si>
  <si>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январь-апрель 2022 года</t>
  </si>
  <si>
    <t>1000000590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</si>
  <si>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январь-май 2022 года</t>
  </si>
  <si>
    <t>Расходы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</t>
  </si>
  <si>
    <t>03000М370Ч</t>
  </si>
  <si>
    <t>Расходы на благоустройство общественных территорий (средства прошлого периода - 2021 год)</t>
  </si>
  <si>
    <t>03000М37Т2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</si>
  <si>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январь-июнь 2022 года</t>
  </si>
  <si>
    <t>Расходы на софинансирование расходных обязательств по содержанию автомобильных дорог общего пользования местного значения Республики Крым</t>
  </si>
  <si>
    <t>05000SД870</t>
  </si>
  <si>
    <t>Муниципальная  целевая  Программа «Обеспечение жильем граждан из числа ранее депортированных, возвратившихся на территорию Раздольненского сельского поселения на постоянное место жительства»</t>
  </si>
  <si>
    <t>Расходы связанные с реализацией мероприятий муниципальной программы  «Обеспечение жильем граждан из числа ранее депортированных, возвратившихся на территорию Раздольненского сельского поселения на постоянное место жительства»</t>
  </si>
  <si>
    <t>0501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</si>
  <si>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январь-сентябрь 2022 года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</si>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</sst>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theme="1"/>
      <name val="Arial Cyr"/>
      <charset val="204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 Cyr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NumberFormat="1" applyFont="1"/>
    <xf numFmtId="0" fontId="4" fillId="0" borderId="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 vertical="top" wrapText="1"/>
    </xf>
    <xf numFmtId="4" fontId="9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10" fontId="12" fillId="2" borderId="19" xfId="0" applyNumberFormat="1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10" fontId="7" fillId="5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vertical="center"/>
    </xf>
    <xf numFmtId="10" fontId="13" fillId="0" borderId="19" xfId="0" applyNumberFormat="1" applyFont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/>
    </xf>
    <xf numFmtId="10" fontId="10" fillId="2" borderId="19" xfId="0" applyNumberFormat="1" applyFont="1" applyFill="1" applyBorder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4" fillId="0" borderId="11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" fontId="6" fillId="6" borderId="18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vertical="center"/>
    </xf>
    <xf numFmtId="10" fontId="7" fillId="5" borderId="19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10" fontId="12" fillId="0" borderId="19" xfId="0" applyNumberFormat="1" applyFont="1" applyBorder="1" applyAlignment="1">
      <alignment vertical="center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10" fontId="7" fillId="6" borderId="18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0" borderId="0" xfId="0" applyFont="1"/>
    <xf numFmtId="0" fontId="10" fillId="0" borderId="0" xfId="0" applyNumberFormat="1" applyFont="1"/>
    <xf numFmtId="49" fontId="20" fillId="2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/>
    </xf>
    <xf numFmtId="10" fontId="23" fillId="2" borderId="19" xfId="0" applyNumberFormat="1" applyFont="1" applyFill="1" applyBorder="1" applyAlignment="1">
      <alignment horizontal="center" vertical="center"/>
    </xf>
    <xf numFmtId="10" fontId="24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/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7" fillId="2" borderId="0" xfId="0" applyNumberFormat="1" applyFont="1" applyFill="1" applyAlignment="1">
      <alignment horizontal="left" vertical="top" wrapText="1"/>
    </xf>
    <xf numFmtId="0" fontId="14" fillId="2" borderId="0" xfId="0" applyNumberFormat="1" applyFont="1" applyFill="1" applyAlignment="1">
      <alignment horizontal="left" wrapText="1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left" wrapText="1"/>
    </xf>
    <xf numFmtId="0" fontId="18" fillId="2" borderId="0" xfId="0" applyNumberFormat="1" applyFont="1" applyFill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15" fillId="2" borderId="19" xfId="0" applyNumberFormat="1" applyFont="1" applyFill="1" applyBorder="1" applyAlignment="1">
      <alignment horizontal="right" vertical="top" wrapText="1"/>
    </xf>
    <xf numFmtId="4" fontId="11" fillId="2" borderId="19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6" fillId="5" borderId="19" xfId="0" applyNumberFormat="1" applyFont="1" applyFill="1" applyBorder="1" applyAlignment="1">
      <alignment horizontal="left" vertical="center" wrapText="1"/>
    </xf>
    <xf numFmtId="0" fontId="6" fillId="5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left" vertical="center" wrapText="1"/>
    </xf>
    <xf numFmtId="0" fontId="8" fillId="2" borderId="23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0" fontId="6" fillId="5" borderId="24" xfId="0" applyNumberFormat="1" applyFont="1" applyFill="1" applyBorder="1" applyAlignment="1">
      <alignment horizontal="left" vertical="center" wrapText="1"/>
    </xf>
    <xf numFmtId="0" fontId="6" fillId="5" borderId="23" xfId="0" applyNumberFormat="1" applyFont="1" applyFill="1" applyBorder="1" applyAlignment="1">
      <alignment horizontal="left" vertical="center" wrapText="1"/>
    </xf>
    <xf numFmtId="0" fontId="6" fillId="5" borderId="24" xfId="0" applyNumberFormat="1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>
      <alignment horizontal="center" vertical="center" wrapText="1"/>
    </xf>
    <xf numFmtId="0" fontId="6" fillId="5" borderId="23" xfId="0" applyNumberFormat="1" applyFont="1" applyFill="1" applyBorder="1" applyAlignment="1">
      <alignment horizontal="center" vertical="center" wrapText="1"/>
    </xf>
    <xf numFmtId="0" fontId="8" fillId="5" borderId="24" xfId="0" applyNumberFormat="1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4" fontId="6" fillId="5" borderId="24" xfId="0" applyNumberFormat="1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left" vertical="center" wrapText="1"/>
    </xf>
    <xf numFmtId="0" fontId="21" fillId="2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left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3" borderId="19" xfId="0" applyNumberFormat="1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left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A25F-D675-4679-9841-E3D87EF49B07}">
  <dimension ref="A1:V58"/>
  <sheetViews>
    <sheetView tabSelected="1" workbookViewId="0">
      <selection activeCell="L55" sqref="L55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99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105" t="s">
        <v>10</v>
      </c>
      <c r="G4" s="105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109" t="s">
        <v>18</v>
      </c>
      <c r="G5" s="109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110"/>
      <c r="G6" s="110"/>
      <c r="H6" s="183"/>
      <c r="I6" s="183"/>
      <c r="J6" s="184">
        <f>J7+J10+J18</f>
        <v>11884541</v>
      </c>
      <c r="K6" s="184"/>
      <c r="L6" s="26">
        <f>L7+L10+L18</f>
        <v>11848152.170000002</v>
      </c>
      <c r="M6" s="26">
        <f t="shared" ref="M6:M22" si="0">J6-L6</f>
        <v>36388.829999998212</v>
      </c>
      <c r="N6" s="27">
        <f t="shared" ref="N6:N47" si="1">L6/J6</f>
        <v>0.99693813753513927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106" t="s">
        <v>23</v>
      </c>
      <c r="G7" s="106" t="s">
        <v>24</v>
      </c>
      <c r="H7" s="173" t="s">
        <v>0</v>
      </c>
      <c r="I7" s="173"/>
      <c r="J7" s="174">
        <f>J8+J9</f>
        <v>809373</v>
      </c>
      <c r="K7" s="174"/>
      <c r="L7" s="5">
        <f>L8+L9</f>
        <v>808335.42</v>
      </c>
      <c r="M7" s="107">
        <f t="shared" si="0"/>
        <v>1037.5799999999581</v>
      </c>
      <c r="N7" s="6">
        <f t="shared" si="1"/>
        <v>0.99871804470868197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108" t="s">
        <v>23</v>
      </c>
      <c r="G8" s="108" t="s">
        <v>26</v>
      </c>
      <c r="H8" s="134">
        <v>120</v>
      </c>
      <c r="I8" s="134"/>
      <c r="J8" s="125">
        <v>801373</v>
      </c>
      <c r="K8" s="125"/>
      <c r="L8" s="8">
        <v>800335.42</v>
      </c>
      <c r="M8" s="8">
        <f t="shared" si="0"/>
        <v>1037.5799999999581</v>
      </c>
      <c r="N8" s="9">
        <f t="shared" si="1"/>
        <v>0.99870524711963093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108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106" t="s">
        <v>30</v>
      </c>
      <c r="G10" s="106" t="s">
        <v>31</v>
      </c>
      <c r="H10" s="173" t="s">
        <v>0</v>
      </c>
      <c r="I10" s="173"/>
      <c r="J10" s="174">
        <f>J11+J12+J13+J14</f>
        <v>3481417</v>
      </c>
      <c r="K10" s="174"/>
      <c r="L10" s="5">
        <f>L11+L12+L13+L14</f>
        <v>3481416.44</v>
      </c>
      <c r="M10" s="5">
        <f t="shared" si="0"/>
        <v>0.56000000005587935</v>
      </c>
      <c r="N10" s="6">
        <f t="shared" si="1"/>
        <v>0.99999983914595691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108" t="s">
        <v>30</v>
      </c>
      <c r="G11" s="108" t="s">
        <v>32</v>
      </c>
      <c r="H11" s="134">
        <v>120</v>
      </c>
      <c r="I11" s="134"/>
      <c r="J11" s="125">
        <v>2336928</v>
      </c>
      <c r="K11" s="125"/>
      <c r="L11" s="8">
        <v>2336928</v>
      </c>
      <c r="M11" s="10">
        <f t="shared" si="0"/>
        <v>0</v>
      </c>
      <c r="N11" s="11">
        <f t="shared" si="1"/>
        <v>1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108" t="s">
        <v>30</v>
      </c>
      <c r="G12" s="32" t="s">
        <v>33</v>
      </c>
      <c r="H12" s="134">
        <v>240</v>
      </c>
      <c r="I12" s="134"/>
      <c r="J12" s="125">
        <v>1094489</v>
      </c>
      <c r="K12" s="125"/>
      <c r="L12" s="8">
        <v>1094489</v>
      </c>
      <c r="M12" s="10">
        <f t="shared" si="0"/>
        <v>0</v>
      </c>
      <c r="N12" s="11">
        <f t="shared" si="1"/>
        <v>1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108" t="s">
        <v>30</v>
      </c>
      <c r="G13" s="108" t="s">
        <v>33</v>
      </c>
      <c r="H13" s="134">
        <v>850</v>
      </c>
      <c r="I13" s="134"/>
      <c r="J13" s="125">
        <v>20000</v>
      </c>
      <c r="K13" s="125"/>
      <c r="L13" s="8">
        <v>19999.439999999999</v>
      </c>
      <c r="M13" s="10">
        <f t="shared" si="0"/>
        <v>0.56000000000130967</v>
      </c>
      <c r="N13" s="11">
        <f t="shared" si="1"/>
        <v>0.99997199999999997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108" t="s">
        <v>33</v>
      </c>
      <c r="H14" s="134">
        <v>240</v>
      </c>
      <c r="I14" s="134"/>
      <c r="J14" s="125">
        <v>30000</v>
      </c>
      <c r="K14" s="125"/>
      <c r="L14" s="8">
        <v>30000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111"/>
      <c r="G15" s="111"/>
      <c r="H15" s="130"/>
      <c r="I15" s="130"/>
      <c r="J15" s="131">
        <f>J17</f>
        <v>300000</v>
      </c>
      <c r="K15" s="131"/>
      <c r="L15" s="13">
        <f>L17</f>
        <v>286530.7</v>
      </c>
      <c r="M15" s="13">
        <f>J15-L15</f>
        <v>13469.299999999988</v>
      </c>
      <c r="N15" s="14">
        <f>L15/J15</f>
        <v>0.95510233333333339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300000</v>
      </c>
      <c r="K16" s="135"/>
      <c r="L16" s="15">
        <f>L17</f>
        <v>286530.7</v>
      </c>
      <c r="M16" s="19">
        <f>J16-L16</f>
        <v>13469.299999999988</v>
      </c>
      <c r="N16" s="20">
        <f>L16/J16</f>
        <v>0.95510233333333339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300000</v>
      </c>
      <c r="K17" s="170"/>
      <c r="L17" s="42">
        <v>286530.7</v>
      </c>
      <c r="M17" s="43">
        <f>J17-L17</f>
        <v>13469.299999999988</v>
      </c>
      <c r="N17" s="44">
        <f>L17/J17</f>
        <v>0.95510233333333339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106" t="s">
        <v>37</v>
      </c>
      <c r="G18" s="33" t="s">
        <v>38</v>
      </c>
      <c r="H18" s="173" t="s">
        <v>0</v>
      </c>
      <c r="I18" s="173"/>
      <c r="J18" s="174">
        <f>J19+J20+J22+J21</f>
        <v>7593751</v>
      </c>
      <c r="K18" s="174"/>
      <c r="L18" s="5">
        <f>L19+L20+L22+L21</f>
        <v>7558400.3100000005</v>
      </c>
      <c r="M18" s="5">
        <f t="shared" si="0"/>
        <v>35350.689999999478</v>
      </c>
      <c r="N18" s="6">
        <f t="shared" si="1"/>
        <v>0.99534476571591568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108" t="s">
        <v>37</v>
      </c>
      <c r="G19" s="32" t="s">
        <v>86</v>
      </c>
      <c r="H19" s="162">
        <v>110</v>
      </c>
      <c r="I19" s="162"/>
      <c r="J19" s="125">
        <v>5486543</v>
      </c>
      <c r="K19" s="125"/>
      <c r="L19" s="8">
        <v>5486542.9900000002</v>
      </c>
      <c r="M19" s="10">
        <f>J19-L19</f>
        <v>9.9999997764825821E-3</v>
      </c>
      <c r="N19" s="11">
        <f>L19/J19</f>
        <v>0.99999999817735874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112" t="s">
        <v>37</v>
      </c>
      <c r="G20" s="34" t="s">
        <v>86</v>
      </c>
      <c r="H20" s="162">
        <v>240</v>
      </c>
      <c r="I20" s="162"/>
      <c r="J20" s="163">
        <v>799893.74</v>
      </c>
      <c r="K20" s="163"/>
      <c r="L20" s="12">
        <v>797893.74</v>
      </c>
      <c r="M20" s="10">
        <f t="shared" si="0"/>
        <v>2000</v>
      </c>
      <c r="N20" s="11">
        <f t="shared" si="1"/>
        <v>0.99749966789338795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112" t="s">
        <v>37</v>
      </c>
      <c r="G21" s="34" t="s">
        <v>86</v>
      </c>
      <c r="H21" s="162">
        <v>850</v>
      </c>
      <c r="I21" s="162"/>
      <c r="J21" s="163">
        <v>106.26</v>
      </c>
      <c r="K21" s="163"/>
      <c r="L21" s="12">
        <v>106.26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86</v>
      </c>
      <c r="H22" s="162">
        <v>110</v>
      </c>
      <c r="I22" s="162"/>
      <c r="J22" s="125">
        <v>1307208</v>
      </c>
      <c r="K22" s="125"/>
      <c r="L22" s="8">
        <v>1273857.32</v>
      </c>
      <c r="M22" s="10">
        <f t="shared" si="0"/>
        <v>33350.679999999935</v>
      </c>
      <c r="N22" s="11">
        <f t="shared" si="1"/>
        <v>0.97448709004228862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192000</v>
      </c>
      <c r="M23" s="28">
        <f>J23-L23</f>
        <v>0</v>
      </c>
      <c r="N23" s="29">
        <f>L23/J23</f>
        <v>1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192000</v>
      </c>
      <c r="M24" s="30">
        <f>J24-L24</f>
        <v>0</v>
      </c>
      <c r="N24" s="31">
        <f>L24/J24</f>
        <v>1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111"/>
      <c r="H27" s="130"/>
      <c r="I27" s="130"/>
      <c r="J27" s="131">
        <f>J29+J31</f>
        <v>4987089.32</v>
      </c>
      <c r="K27" s="131"/>
      <c r="L27" s="13">
        <f>L29+L31</f>
        <v>4868457.4000000004</v>
      </c>
      <c r="M27" s="13">
        <f>M29</f>
        <v>118631.91999999993</v>
      </c>
      <c r="N27" s="14">
        <f t="shared" si="1"/>
        <v>0.9762121926462709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1936430.42</v>
      </c>
      <c r="K28" s="135"/>
      <c r="L28" s="15">
        <f>L29</f>
        <v>1817798.5</v>
      </c>
      <c r="M28" s="15">
        <f>M29</f>
        <v>118631.91999999993</v>
      </c>
      <c r="N28" s="16">
        <f t="shared" si="1"/>
        <v>0.93873680212067734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1936430.42</v>
      </c>
      <c r="K29" s="125"/>
      <c r="L29" s="8">
        <v>1817798.5</v>
      </c>
      <c r="M29" s="8">
        <f>J29-L29</f>
        <v>118631.91999999993</v>
      </c>
      <c r="N29" s="9">
        <f t="shared" si="1"/>
        <v>0.93873680212067734</v>
      </c>
      <c r="O29" s="18" t="s">
        <v>47</v>
      </c>
    </row>
    <row r="30" spans="1:15" s="1" customFormat="1" ht="67.5" customHeight="1" x14ac:dyDescent="0.2">
      <c r="A30" s="132" t="s">
        <v>93</v>
      </c>
      <c r="B30" s="132"/>
      <c r="C30" s="133" t="s">
        <v>22</v>
      </c>
      <c r="D30" s="133"/>
      <c r="E30" s="133"/>
      <c r="F30" s="32" t="s">
        <v>45</v>
      </c>
      <c r="G30" s="32" t="s">
        <v>94</v>
      </c>
      <c r="H30" s="134" t="s">
        <v>0</v>
      </c>
      <c r="I30" s="134"/>
      <c r="J30" s="135">
        <f>J31</f>
        <v>3050658.9</v>
      </c>
      <c r="K30" s="135"/>
      <c r="L30" s="15">
        <f>L31</f>
        <v>3050658.9</v>
      </c>
      <c r="M30" s="15">
        <f>M31</f>
        <v>0</v>
      </c>
      <c r="N30" s="16">
        <f t="shared" si="1"/>
        <v>1</v>
      </c>
      <c r="O30" s="16"/>
    </row>
    <row r="31" spans="1:15" s="1" customFormat="1" ht="29.25" customHeight="1" x14ac:dyDescent="0.2">
      <c r="A31" s="132" t="s">
        <v>28</v>
      </c>
      <c r="B31" s="132"/>
      <c r="C31" s="133" t="s">
        <v>22</v>
      </c>
      <c r="D31" s="133"/>
      <c r="E31" s="133"/>
      <c r="F31" s="32" t="s">
        <v>45</v>
      </c>
      <c r="G31" s="32" t="s">
        <v>94</v>
      </c>
      <c r="H31" s="134">
        <v>240</v>
      </c>
      <c r="I31" s="134"/>
      <c r="J31" s="125">
        <v>3050658.9</v>
      </c>
      <c r="K31" s="125"/>
      <c r="L31" s="8">
        <v>3050658.9</v>
      </c>
      <c r="M31" s="8">
        <f>J31-L31</f>
        <v>0</v>
      </c>
      <c r="N31" s="9">
        <f t="shared" si="1"/>
        <v>1</v>
      </c>
      <c r="O31" s="18" t="s">
        <v>47</v>
      </c>
    </row>
    <row r="32" spans="1:15" s="1" customFormat="1" ht="127.5" customHeight="1" x14ac:dyDescent="0.2">
      <c r="A32" s="145" t="s">
        <v>80</v>
      </c>
      <c r="B32" s="146"/>
      <c r="C32" s="147"/>
      <c r="D32" s="148"/>
      <c r="E32" s="149"/>
      <c r="F32" s="111"/>
      <c r="G32" s="111"/>
      <c r="H32" s="150"/>
      <c r="I32" s="151"/>
      <c r="J32" s="152">
        <f>J34</f>
        <v>209000</v>
      </c>
      <c r="K32" s="153"/>
      <c r="L32" s="13">
        <f>L34</f>
        <v>208700</v>
      </c>
      <c r="M32" s="13">
        <f t="shared" ref="M32:M49" si="2">J32-L32</f>
        <v>300</v>
      </c>
      <c r="N32" s="14">
        <f t="shared" si="1"/>
        <v>0.99856459330143543</v>
      </c>
      <c r="O32" s="14"/>
    </row>
    <row r="33" spans="1:15" s="1" customFormat="1" ht="63.75" customHeight="1" x14ac:dyDescent="0.2">
      <c r="A33" s="136" t="s">
        <v>81</v>
      </c>
      <c r="B33" s="137"/>
      <c r="C33" s="138" t="s">
        <v>22</v>
      </c>
      <c r="D33" s="139"/>
      <c r="E33" s="140"/>
      <c r="F33" s="108" t="s">
        <v>48</v>
      </c>
      <c r="G33" s="108" t="s">
        <v>49</v>
      </c>
      <c r="H33" s="141" t="s">
        <v>0</v>
      </c>
      <c r="I33" s="142"/>
      <c r="J33" s="154">
        <f>J34</f>
        <v>209000</v>
      </c>
      <c r="K33" s="155"/>
      <c r="L33" s="15">
        <f>L34</f>
        <v>208700</v>
      </c>
      <c r="M33" s="19">
        <f t="shared" si="2"/>
        <v>300</v>
      </c>
      <c r="N33" s="20">
        <f t="shared" si="1"/>
        <v>0.99856459330143543</v>
      </c>
      <c r="O33" s="20"/>
    </row>
    <row r="34" spans="1:15" s="1" customFormat="1" ht="51" customHeight="1" x14ac:dyDescent="0.2">
      <c r="A34" s="136" t="s">
        <v>28</v>
      </c>
      <c r="B34" s="137"/>
      <c r="C34" s="138" t="s">
        <v>22</v>
      </c>
      <c r="D34" s="139"/>
      <c r="E34" s="140"/>
      <c r="F34" s="108" t="s">
        <v>48</v>
      </c>
      <c r="G34" s="108" t="s">
        <v>49</v>
      </c>
      <c r="H34" s="141">
        <v>240</v>
      </c>
      <c r="I34" s="142"/>
      <c r="J34" s="143">
        <v>209000</v>
      </c>
      <c r="K34" s="144"/>
      <c r="L34" s="8">
        <v>208700</v>
      </c>
      <c r="M34" s="10">
        <f t="shared" si="2"/>
        <v>300</v>
      </c>
      <c r="N34" s="11">
        <f t="shared" si="1"/>
        <v>0.99856459330143543</v>
      </c>
      <c r="O34" s="18" t="s">
        <v>27</v>
      </c>
    </row>
    <row r="35" spans="1:15" s="1" customFormat="1" ht="51" customHeight="1" x14ac:dyDescent="0.2">
      <c r="A35" s="145" t="s">
        <v>95</v>
      </c>
      <c r="B35" s="146"/>
      <c r="C35" s="147"/>
      <c r="D35" s="148"/>
      <c r="E35" s="149"/>
      <c r="F35" s="111"/>
      <c r="G35" s="111"/>
      <c r="H35" s="150"/>
      <c r="I35" s="151"/>
      <c r="J35" s="152">
        <f>J37</f>
        <v>3474828</v>
      </c>
      <c r="K35" s="153"/>
      <c r="L35" s="13">
        <f>L37</f>
        <v>3474828</v>
      </c>
      <c r="M35" s="13">
        <f t="shared" si="2"/>
        <v>0</v>
      </c>
      <c r="N35" s="14">
        <f t="shared" si="1"/>
        <v>1</v>
      </c>
      <c r="O35" s="14"/>
    </row>
    <row r="36" spans="1:15" s="1" customFormat="1" ht="61.5" customHeight="1" x14ac:dyDescent="0.2">
      <c r="A36" s="136" t="s">
        <v>96</v>
      </c>
      <c r="B36" s="137"/>
      <c r="C36" s="138" t="s">
        <v>22</v>
      </c>
      <c r="D36" s="139"/>
      <c r="E36" s="140"/>
      <c r="F36" s="32" t="s">
        <v>97</v>
      </c>
      <c r="G36" s="108">
        <v>1100074990</v>
      </c>
      <c r="H36" s="141" t="s">
        <v>0</v>
      </c>
      <c r="I36" s="142"/>
      <c r="J36" s="154">
        <f>J37</f>
        <v>3474828</v>
      </c>
      <c r="K36" s="155"/>
      <c r="L36" s="15">
        <f>L37</f>
        <v>3474828</v>
      </c>
      <c r="M36" s="19">
        <f t="shared" si="2"/>
        <v>0</v>
      </c>
      <c r="N36" s="20">
        <f t="shared" si="1"/>
        <v>1</v>
      </c>
      <c r="O36" s="20"/>
    </row>
    <row r="37" spans="1:15" s="1" customFormat="1" ht="51" customHeight="1" x14ac:dyDescent="0.2">
      <c r="A37" s="136" t="s">
        <v>28</v>
      </c>
      <c r="B37" s="137"/>
      <c r="C37" s="138" t="s">
        <v>22</v>
      </c>
      <c r="D37" s="139"/>
      <c r="E37" s="140"/>
      <c r="F37" s="32" t="s">
        <v>97</v>
      </c>
      <c r="G37" s="108">
        <v>1100074990</v>
      </c>
      <c r="H37" s="141">
        <v>410</v>
      </c>
      <c r="I37" s="142"/>
      <c r="J37" s="143">
        <v>3474828</v>
      </c>
      <c r="K37" s="144"/>
      <c r="L37" s="8">
        <v>3474828</v>
      </c>
      <c r="M37" s="10">
        <f t="shared" si="2"/>
        <v>0</v>
      </c>
      <c r="N37" s="11">
        <f t="shared" si="1"/>
        <v>1</v>
      </c>
      <c r="O37" s="18" t="s">
        <v>27</v>
      </c>
    </row>
    <row r="38" spans="1:15" s="1" customFormat="1" ht="113.25" customHeight="1" x14ac:dyDescent="0.2">
      <c r="A38" s="128" t="s">
        <v>82</v>
      </c>
      <c r="B38" s="128"/>
      <c r="C38" s="129"/>
      <c r="D38" s="129"/>
      <c r="E38" s="129"/>
      <c r="F38" s="111"/>
      <c r="G38" s="111"/>
      <c r="H38" s="130" t="s">
        <v>0</v>
      </c>
      <c r="I38" s="130"/>
      <c r="J38" s="131">
        <f>J40+J42+J44+J46</f>
        <v>76274355.269999996</v>
      </c>
      <c r="K38" s="131"/>
      <c r="L38" s="13">
        <f>L40+L42+L44+L46</f>
        <v>42107656.579999998</v>
      </c>
      <c r="M38" s="13">
        <f t="shared" si="2"/>
        <v>34166698.689999998</v>
      </c>
      <c r="N38" s="14">
        <f t="shared" si="1"/>
        <v>0.55205522788026318</v>
      </c>
      <c r="O38" s="14"/>
    </row>
    <row r="39" spans="1:15" s="1" customFormat="1" ht="60.75" customHeight="1" x14ac:dyDescent="0.2">
      <c r="A39" s="132" t="s">
        <v>83</v>
      </c>
      <c r="B39" s="132"/>
      <c r="C39" s="133" t="s">
        <v>22</v>
      </c>
      <c r="D39" s="133"/>
      <c r="E39" s="133"/>
      <c r="F39" s="108" t="s">
        <v>41</v>
      </c>
      <c r="G39" s="108" t="s">
        <v>52</v>
      </c>
      <c r="H39" s="134" t="s">
        <v>0</v>
      </c>
      <c r="I39" s="134"/>
      <c r="J39" s="135">
        <f>J40</f>
        <v>9698541.4499999993</v>
      </c>
      <c r="K39" s="135"/>
      <c r="L39" s="15">
        <f>L40</f>
        <v>9616970.3200000003</v>
      </c>
      <c r="M39" s="19">
        <f t="shared" si="2"/>
        <v>81571.129999998957</v>
      </c>
      <c r="N39" s="20">
        <f t="shared" si="1"/>
        <v>0.99158934047758296</v>
      </c>
      <c r="O39" s="20"/>
    </row>
    <row r="40" spans="1:15" s="1" customFormat="1" ht="30.75" customHeight="1" x14ac:dyDescent="0.2">
      <c r="A40" s="132" t="s">
        <v>28</v>
      </c>
      <c r="B40" s="132"/>
      <c r="C40" s="133" t="s">
        <v>22</v>
      </c>
      <c r="D40" s="133"/>
      <c r="E40" s="133"/>
      <c r="F40" s="108" t="s">
        <v>41</v>
      </c>
      <c r="G40" s="108" t="s">
        <v>52</v>
      </c>
      <c r="H40" s="134">
        <v>240</v>
      </c>
      <c r="I40" s="134"/>
      <c r="J40" s="125">
        <v>9698541.4499999993</v>
      </c>
      <c r="K40" s="125"/>
      <c r="L40" s="8">
        <v>9616970.3200000003</v>
      </c>
      <c r="M40" s="10">
        <f t="shared" si="2"/>
        <v>81571.129999998957</v>
      </c>
      <c r="N40" s="11">
        <f t="shared" si="1"/>
        <v>0.99158934047758296</v>
      </c>
      <c r="O40" s="18" t="s">
        <v>27</v>
      </c>
    </row>
    <row r="41" spans="1:15" s="1" customFormat="1" ht="27" customHeight="1" x14ac:dyDescent="0.2">
      <c r="A41" s="132" t="s">
        <v>68</v>
      </c>
      <c r="B41" s="132"/>
      <c r="C41" s="133" t="s">
        <v>22</v>
      </c>
      <c r="D41" s="133"/>
      <c r="E41" s="133"/>
      <c r="F41" s="108" t="s">
        <v>41</v>
      </c>
      <c r="G41" s="108" t="s">
        <v>69</v>
      </c>
      <c r="H41" s="134"/>
      <c r="I41" s="134"/>
      <c r="J41" s="135">
        <f>J42</f>
        <v>6906416.4199999999</v>
      </c>
      <c r="K41" s="135"/>
      <c r="L41" s="15">
        <f>L42</f>
        <v>6837349.8600000003</v>
      </c>
      <c r="M41" s="19">
        <f t="shared" si="2"/>
        <v>69066.55999999959</v>
      </c>
      <c r="N41" s="20">
        <f t="shared" si="1"/>
        <v>0.98999965310519178</v>
      </c>
      <c r="O41" s="18" t="s">
        <v>27</v>
      </c>
    </row>
    <row r="42" spans="1:15" s="1" customFormat="1" ht="24.75" customHeight="1" x14ac:dyDescent="0.2">
      <c r="A42" s="132" t="s">
        <v>28</v>
      </c>
      <c r="B42" s="132"/>
      <c r="C42" s="133" t="s">
        <v>22</v>
      </c>
      <c r="D42" s="133"/>
      <c r="E42" s="133"/>
      <c r="F42" s="108" t="s">
        <v>41</v>
      </c>
      <c r="G42" s="108" t="s">
        <v>69</v>
      </c>
      <c r="H42" s="134">
        <v>240</v>
      </c>
      <c r="I42" s="134"/>
      <c r="J42" s="125">
        <v>6906416.4199999999</v>
      </c>
      <c r="K42" s="125"/>
      <c r="L42" s="8">
        <v>6837349.8600000003</v>
      </c>
      <c r="M42" s="10">
        <f t="shared" si="2"/>
        <v>69066.55999999959</v>
      </c>
      <c r="N42" s="11">
        <f t="shared" si="1"/>
        <v>0.98999965310519178</v>
      </c>
      <c r="O42" s="18" t="s">
        <v>27</v>
      </c>
    </row>
    <row r="43" spans="1:15" s="1" customFormat="1" ht="44.25" customHeight="1" x14ac:dyDescent="0.2">
      <c r="A43" s="132" t="s">
        <v>88</v>
      </c>
      <c r="B43" s="132"/>
      <c r="C43" s="133" t="s">
        <v>22</v>
      </c>
      <c r="D43" s="133"/>
      <c r="E43" s="133"/>
      <c r="F43" s="108" t="s">
        <v>41</v>
      </c>
      <c r="G43" s="108" t="s">
        <v>89</v>
      </c>
      <c r="H43" s="134"/>
      <c r="I43" s="134"/>
      <c r="J43" s="135">
        <f t="shared" ref="J43" si="3">J44</f>
        <v>9640000</v>
      </c>
      <c r="K43" s="135"/>
      <c r="L43" s="15">
        <f t="shared" ref="L43" si="4">L44</f>
        <v>9640000</v>
      </c>
      <c r="M43" s="19">
        <f t="shared" si="2"/>
        <v>0</v>
      </c>
      <c r="N43" s="20">
        <f t="shared" si="1"/>
        <v>1</v>
      </c>
      <c r="O43" s="18" t="s">
        <v>27</v>
      </c>
    </row>
    <row r="44" spans="1:15" s="1" customFormat="1" ht="30.75" customHeight="1" x14ac:dyDescent="0.2">
      <c r="A44" s="132" t="s">
        <v>28</v>
      </c>
      <c r="B44" s="132"/>
      <c r="C44" s="133" t="s">
        <v>22</v>
      </c>
      <c r="D44" s="133"/>
      <c r="E44" s="133"/>
      <c r="F44" s="108" t="s">
        <v>41</v>
      </c>
      <c r="G44" s="108" t="s">
        <v>89</v>
      </c>
      <c r="H44" s="134">
        <v>240</v>
      </c>
      <c r="I44" s="134"/>
      <c r="J44" s="125">
        <v>9640000</v>
      </c>
      <c r="K44" s="125"/>
      <c r="L44" s="8">
        <v>9640000</v>
      </c>
      <c r="M44" s="10">
        <f t="shared" si="2"/>
        <v>0</v>
      </c>
      <c r="N44" s="11">
        <f t="shared" si="1"/>
        <v>1</v>
      </c>
      <c r="O44" s="18" t="s">
        <v>27</v>
      </c>
    </row>
    <row r="45" spans="1:15" s="1" customFormat="1" ht="24.75" customHeight="1" x14ac:dyDescent="0.2">
      <c r="A45" s="132" t="s">
        <v>90</v>
      </c>
      <c r="B45" s="132"/>
      <c r="C45" s="133" t="s">
        <v>22</v>
      </c>
      <c r="D45" s="133"/>
      <c r="E45" s="133"/>
      <c r="F45" s="108" t="s">
        <v>41</v>
      </c>
      <c r="G45" s="108" t="s">
        <v>91</v>
      </c>
      <c r="H45" s="134"/>
      <c r="I45" s="134"/>
      <c r="J45" s="135">
        <f t="shared" ref="J45" si="5">J46</f>
        <v>50029397.399999999</v>
      </c>
      <c r="K45" s="135"/>
      <c r="L45" s="15">
        <f t="shared" ref="L45" si="6">L46</f>
        <v>16013336.4</v>
      </c>
      <c r="M45" s="19">
        <f t="shared" si="2"/>
        <v>34016061</v>
      </c>
      <c r="N45" s="20">
        <f t="shared" si="1"/>
        <v>0.32007853846346751</v>
      </c>
      <c r="O45" s="18" t="s">
        <v>27</v>
      </c>
    </row>
    <row r="46" spans="1:15" s="1" customFormat="1" ht="24.75" customHeight="1" x14ac:dyDescent="0.2">
      <c r="A46" s="132" t="s">
        <v>28</v>
      </c>
      <c r="B46" s="132"/>
      <c r="C46" s="133" t="s">
        <v>22</v>
      </c>
      <c r="D46" s="133"/>
      <c r="E46" s="133"/>
      <c r="F46" s="108" t="s">
        <v>41</v>
      </c>
      <c r="G46" s="108" t="s">
        <v>91</v>
      </c>
      <c r="H46" s="134">
        <v>240</v>
      </c>
      <c r="I46" s="134"/>
      <c r="J46" s="125">
        <v>50029397.399999999</v>
      </c>
      <c r="K46" s="125"/>
      <c r="L46" s="8">
        <v>16013336.4</v>
      </c>
      <c r="M46" s="10">
        <f t="shared" si="2"/>
        <v>34016061</v>
      </c>
      <c r="N46" s="11">
        <f t="shared" si="1"/>
        <v>0.32007853846346751</v>
      </c>
      <c r="O46" s="18" t="s">
        <v>27</v>
      </c>
    </row>
    <row r="47" spans="1:15" s="1" customFormat="1" ht="113.25" customHeight="1" x14ac:dyDescent="0.2">
      <c r="A47" s="128" t="s">
        <v>84</v>
      </c>
      <c r="B47" s="128"/>
      <c r="C47" s="129"/>
      <c r="D47" s="129"/>
      <c r="E47" s="129"/>
      <c r="F47" s="111"/>
      <c r="G47" s="111"/>
      <c r="H47" s="130" t="s">
        <v>0</v>
      </c>
      <c r="I47" s="130"/>
      <c r="J47" s="131">
        <f>J48</f>
        <v>250000</v>
      </c>
      <c r="K47" s="131"/>
      <c r="L47" s="13">
        <f>L48</f>
        <v>249019.55</v>
      </c>
      <c r="M47" s="13">
        <f t="shared" si="2"/>
        <v>980.45000000001164</v>
      </c>
      <c r="N47" s="14">
        <f t="shared" si="1"/>
        <v>0.99607819999999991</v>
      </c>
      <c r="O47" s="14"/>
    </row>
    <row r="48" spans="1:15" s="1" customFormat="1" ht="31.5" customHeight="1" x14ac:dyDescent="0.2">
      <c r="A48" s="132" t="s">
        <v>28</v>
      </c>
      <c r="B48" s="132"/>
      <c r="C48" s="133" t="s">
        <v>22</v>
      </c>
      <c r="D48" s="133"/>
      <c r="E48" s="133"/>
      <c r="F48" s="108" t="s">
        <v>53</v>
      </c>
      <c r="G48" s="108" t="s">
        <v>54</v>
      </c>
      <c r="H48" s="134">
        <v>240</v>
      </c>
      <c r="I48" s="134"/>
      <c r="J48" s="125">
        <v>250000</v>
      </c>
      <c r="K48" s="125"/>
      <c r="L48" s="8">
        <v>249019.55</v>
      </c>
      <c r="M48" s="10">
        <f t="shared" si="2"/>
        <v>980.45000000001164</v>
      </c>
      <c r="N48" s="11">
        <f>L48/J48</f>
        <v>0.99607819999999991</v>
      </c>
      <c r="O48" s="18" t="s">
        <v>27</v>
      </c>
    </row>
    <row r="49" spans="1:17" s="1" customFormat="1" ht="15.75" x14ac:dyDescent="0.2">
      <c r="A49" s="124" t="s">
        <v>55</v>
      </c>
      <c r="B49" s="124"/>
      <c r="C49" s="124"/>
      <c r="D49" s="124"/>
      <c r="E49" s="124"/>
      <c r="F49" s="124"/>
      <c r="G49" s="124"/>
      <c r="H49" s="124"/>
      <c r="I49" s="124"/>
      <c r="J49" s="125">
        <f>J7+J10+J18+J23+J27+J32+J15+J38+J47+J25+J35</f>
        <v>97581813.590000004</v>
      </c>
      <c r="K49" s="125"/>
      <c r="L49" s="8">
        <f>L7+L10+L18+L23+L27+L32+L15+L38+L47+L35</f>
        <v>63235344.399999991</v>
      </c>
      <c r="M49" s="8">
        <f t="shared" si="2"/>
        <v>34346469.190000013</v>
      </c>
      <c r="N49" s="9">
        <f>L49/J49</f>
        <v>0.6480238691370277</v>
      </c>
      <c r="O49" s="17"/>
    </row>
    <row r="50" spans="1:17" s="1" customFormat="1" ht="15" x14ac:dyDescent="0.2">
      <c r="A50" s="104"/>
      <c r="B50" s="37"/>
      <c r="C50" s="104"/>
      <c r="D50" s="104"/>
      <c r="E50" s="104"/>
      <c r="F50" s="104"/>
      <c r="G50" s="104"/>
      <c r="H50" s="104"/>
      <c r="I50" s="104"/>
      <c r="J50" s="114"/>
      <c r="K50" s="114"/>
    </row>
    <row r="51" spans="1:17" s="1" customFormat="1" ht="15.75" x14ac:dyDescent="0.2">
      <c r="A51" s="104"/>
      <c r="B51" s="126" t="s">
        <v>56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7" s="1" customFormat="1" ht="15" x14ac:dyDescent="0.2">
      <c r="A52" s="104"/>
      <c r="B52" s="104"/>
      <c r="C52" s="104"/>
      <c r="D52" s="104"/>
      <c r="E52" s="104"/>
      <c r="F52" s="104"/>
      <c r="G52" s="104"/>
      <c r="H52" s="104"/>
      <c r="I52" s="104"/>
      <c r="J52" s="127"/>
      <c r="K52" s="127"/>
    </row>
    <row r="53" spans="1:17" s="1" customFormat="1" ht="15.75" x14ac:dyDescent="0.2">
      <c r="A53" s="126" t="s">
        <v>57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21"/>
      <c r="M53" s="21"/>
      <c r="N53" s="40"/>
    </row>
    <row r="54" spans="1:17" s="1" customFormat="1" ht="15.75" x14ac:dyDescent="0.25">
      <c r="A54" s="126" t="s">
        <v>72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22"/>
      <c r="M54" s="21"/>
      <c r="N54" s="40"/>
    </row>
    <row r="55" spans="1:17" s="1" customFormat="1" ht="14.25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7" s="1" customFormat="1" x14ac:dyDescent="0.2">
      <c r="A56" s="117"/>
      <c r="B56" s="117"/>
      <c r="C56" s="118"/>
      <c r="D56" s="118"/>
      <c r="E56" s="118"/>
      <c r="F56" s="118"/>
      <c r="G56" s="118"/>
      <c r="H56" s="118"/>
      <c r="I56" s="118"/>
      <c r="J56" s="119"/>
      <c r="K56" s="119"/>
      <c r="L56" s="119"/>
      <c r="M56" s="119"/>
      <c r="N56" s="119"/>
      <c r="O56" s="119"/>
      <c r="P56" s="119"/>
      <c r="Q56" s="113"/>
    </row>
    <row r="57" spans="1:17" s="1" customFormat="1" x14ac:dyDescent="0.2">
      <c r="A57" s="120" t="s">
        <v>0</v>
      </c>
      <c r="B57" s="120"/>
      <c r="C57" s="113"/>
      <c r="D57" s="121"/>
      <c r="E57" s="121"/>
      <c r="F57" s="121"/>
      <c r="G57" s="121"/>
      <c r="H57" s="121"/>
      <c r="I57" s="113"/>
      <c r="J57" s="122"/>
      <c r="K57" s="122"/>
      <c r="L57" s="122"/>
      <c r="M57" s="122"/>
      <c r="N57" s="122"/>
      <c r="O57" s="122"/>
      <c r="P57" s="123"/>
      <c r="Q57" s="123"/>
    </row>
    <row r="58" spans="1:17" s="1" customFormat="1" x14ac:dyDescent="0.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</sheetData>
  <mergeCells count="198">
    <mergeCell ref="A58:K58"/>
    <mergeCell ref="A55:K55"/>
    <mergeCell ref="A56:B56"/>
    <mergeCell ref="C56:I56"/>
    <mergeCell ref="J56:P56"/>
    <mergeCell ref="A57:B57"/>
    <mergeCell ref="D57:H57"/>
    <mergeCell ref="J57:O57"/>
    <mergeCell ref="P57:Q57"/>
    <mergeCell ref="A49:I49"/>
    <mergeCell ref="J49:K49"/>
    <mergeCell ref="B51:L51"/>
    <mergeCell ref="J52:K52"/>
    <mergeCell ref="A53:K53"/>
    <mergeCell ref="A54:K54"/>
    <mergeCell ref="A47:B47"/>
    <mergeCell ref="C47:E47"/>
    <mergeCell ref="H47:I47"/>
    <mergeCell ref="J47:K47"/>
    <mergeCell ref="A48:B48"/>
    <mergeCell ref="C48:E48"/>
    <mergeCell ref="H48:I48"/>
    <mergeCell ref="J48:K48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ageMargins left="0.7" right="0.7" top="0.75" bottom="0.75" header="0.3" footer="0.3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9BB9-837A-4813-B8AF-8C4904777B57}">
  <dimension ref="A1:V58"/>
  <sheetViews>
    <sheetView workbookViewId="0">
      <selection activeCell="L23" sqref="L23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98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103" t="s">
        <v>10</v>
      </c>
      <c r="G4" s="103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100" t="s">
        <v>18</v>
      </c>
      <c r="G5" s="100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101"/>
      <c r="G6" s="101"/>
      <c r="H6" s="183"/>
      <c r="I6" s="183"/>
      <c r="J6" s="184">
        <f>J7+J10+J18</f>
        <v>11859741</v>
      </c>
      <c r="K6" s="184"/>
      <c r="L6" s="26">
        <f>L7+L10+L18</f>
        <v>8301682.6500000004</v>
      </c>
      <c r="M6" s="26">
        <f t="shared" ref="M6:M22" si="0">J6-L6</f>
        <v>3558058.3499999996</v>
      </c>
      <c r="N6" s="27">
        <f t="shared" ref="N6:N47" si="1">L6/J6</f>
        <v>0.69998852841727321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98" t="s">
        <v>23</v>
      </c>
      <c r="G7" s="98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543253.61</v>
      </c>
      <c r="M7" s="99">
        <f t="shared" si="0"/>
        <v>258980.39</v>
      </c>
      <c r="N7" s="6">
        <f t="shared" si="1"/>
        <v>0.67717599852412136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94" t="s">
        <v>23</v>
      </c>
      <c r="G8" s="94" t="s">
        <v>26</v>
      </c>
      <c r="H8" s="134">
        <v>120</v>
      </c>
      <c r="I8" s="134"/>
      <c r="J8" s="125">
        <v>794234</v>
      </c>
      <c r="K8" s="125"/>
      <c r="L8" s="8">
        <v>535253.61</v>
      </c>
      <c r="M8" s="8">
        <f t="shared" si="0"/>
        <v>258980.39</v>
      </c>
      <c r="N8" s="9">
        <f t="shared" si="1"/>
        <v>0.67392432205118391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94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98" t="s">
        <v>30</v>
      </c>
      <c r="G10" s="98" t="s">
        <v>31</v>
      </c>
      <c r="H10" s="173" t="s">
        <v>0</v>
      </c>
      <c r="I10" s="173"/>
      <c r="J10" s="174">
        <f>J11+J12+J13+J14</f>
        <v>3483556</v>
      </c>
      <c r="K10" s="174"/>
      <c r="L10" s="5">
        <f>L11+L12+L13+L14</f>
        <v>2514602.4300000002</v>
      </c>
      <c r="M10" s="5">
        <f t="shared" si="0"/>
        <v>968953.56999999983</v>
      </c>
      <c r="N10" s="6">
        <f t="shared" si="1"/>
        <v>0.72184929135630382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94" t="s">
        <v>30</v>
      </c>
      <c r="G11" s="94" t="s">
        <v>32</v>
      </c>
      <c r="H11" s="134">
        <v>120</v>
      </c>
      <c r="I11" s="134"/>
      <c r="J11" s="125">
        <v>2321505</v>
      </c>
      <c r="K11" s="125"/>
      <c r="L11" s="8">
        <v>1732844.18</v>
      </c>
      <c r="M11" s="10">
        <f t="shared" si="0"/>
        <v>588660.82000000007</v>
      </c>
      <c r="N11" s="11">
        <f t="shared" si="1"/>
        <v>0.74643137964380857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94" t="s">
        <v>30</v>
      </c>
      <c r="G12" s="32" t="s">
        <v>33</v>
      </c>
      <c r="H12" s="134">
        <v>240</v>
      </c>
      <c r="I12" s="134"/>
      <c r="J12" s="125">
        <v>1124051</v>
      </c>
      <c r="K12" s="125"/>
      <c r="L12" s="8">
        <v>756701.81</v>
      </c>
      <c r="M12" s="10">
        <f t="shared" si="0"/>
        <v>367349.18999999994</v>
      </c>
      <c r="N12" s="11">
        <f t="shared" si="1"/>
        <v>0.67319170571442044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94" t="s">
        <v>30</v>
      </c>
      <c r="G13" s="94" t="s">
        <v>33</v>
      </c>
      <c r="H13" s="134">
        <v>850</v>
      </c>
      <c r="I13" s="134"/>
      <c r="J13" s="125">
        <v>13000</v>
      </c>
      <c r="K13" s="125"/>
      <c r="L13" s="8">
        <v>56.44</v>
      </c>
      <c r="M13" s="10">
        <f t="shared" si="0"/>
        <v>12943.56</v>
      </c>
      <c r="N13" s="11">
        <f t="shared" si="1"/>
        <v>4.3415384615384618E-3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94" t="s">
        <v>33</v>
      </c>
      <c r="H14" s="134">
        <v>240</v>
      </c>
      <c r="I14" s="134"/>
      <c r="J14" s="125">
        <v>25000</v>
      </c>
      <c r="K14" s="125"/>
      <c r="L14" s="8">
        <v>25000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96"/>
      <c r="G15" s="96"/>
      <c r="H15" s="130"/>
      <c r="I15" s="130"/>
      <c r="J15" s="131">
        <f>J17</f>
        <v>126000</v>
      </c>
      <c r="K15" s="131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98" t="s">
        <v>37</v>
      </c>
      <c r="G18" s="33" t="s">
        <v>38</v>
      </c>
      <c r="H18" s="173" t="s">
        <v>0</v>
      </c>
      <c r="I18" s="173"/>
      <c r="J18" s="174">
        <f>J19+J20+J22+J21</f>
        <v>7573951</v>
      </c>
      <c r="K18" s="174"/>
      <c r="L18" s="5">
        <f>L19+L20+L22+L21</f>
        <v>5243826.6100000003</v>
      </c>
      <c r="M18" s="5">
        <f t="shared" si="0"/>
        <v>2330124.3899999997</v>
      </c>
      <c r="N18" s="6">
        <f t="shared" si="1"/>
        <v>0.6923502158912832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94" t="s">
        <v>37</v>
      </c>
      <c r="G19" s="32" t="s">
        <v>86</v>
      </c>
      <c r="H19" s="162">
        <v>110</v>
      </c>
      <c r="I19" s="162"/>
      <c r="J19" s="125">
        <v>5486543</v>
      </c>
      <c r="K19" s="125"/>
      <c r="L19" s="8">
        <v>3888619.98</v>
      </c>
      <c r="M19" s="10">
        <f>J19-L19</f>
        <v>1597923.02</v>
      </c>
      <c r="N19" s="11">
        <f>L19/J19</f>
        <v>0.70875594705081146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97" t="s">
        <v>37</v>
      </c>
      <c r="G20" s="34" t="s">
        <v>86</v>
      </c>
      <c r="H20" s="162">
        <v>240</v>
      </c>
      <c r="I20" s="162"/>
      <c r="J20" s="163">
        <v>649894.69999999995</v>
      </c>
      <c r="K20" s="163"/>
      <c r="L20" s="12">
        <v>481933.06</v>
      </c>
      <c r="M20" s="10">
        <f t="shared" si="0"/>
        <v>167961.63999999996</v>
      </c>
      <c r="N20" s="11">
        <f t="shared" si="1"/>
        <v>0.7415556089317239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97" t="s">
        <v>37</v>
      </c>
      <c r="G21" s="34" t="s">
        <v>86</v>
      </c>
      <c r="H21" s="162">
        <v>850</v>
      </c>
      <c r="I21" s="162"/>
      <c r="J21" s="163">
        <v>105.3</v>
      </c>
      <c r="K21" s="163"/>
      <c r="L21" s="12">
        <v>105.04</v>
      </c>
      <c r="M21" s="10">
        <f t="shared" si="0"/>
        <v>0.25999999999999091</v>
      </c>
      <c r="N21" s="11">
        <f t="shared" si="1"/>
        <v>0.9975308641975309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86</v>
      </c>
      <c r="H22" s="162">
        <v>110</v>
      </c>
      <c r="I22" s="162"/>
      <c r="J22" s="125">
        <v>1437408</v>
      </c>
      <c r="K22" s="125"/>
      <c r="L22" s="8">
        <v>873168.53</v>
      </c>
      <c r="M22" s="10">
        <f t="shared" si="0"/>
        <v>564239.47</v>
      </c>
      <c r="N22" s="11">
        <f t="shared" si="1"/>
        <v>0.6074604635566242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144000</v>
      </c>
      <c r="M23" s="28">
        <f>J23-L23</f>
        <v>48000</v>
      </c>
      <c r="N23" s="29">
        <f>L23/J23</f>
        <v>0.75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144000</v>
      </c>
      <c r="M24" s="30">
        <f>J24-L24</f>
        <v>48000</v>
      </c>
      <c r="N24" s="31">
        <f>L24/J24</f>
        <v>0.75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96"/>
      <c r="H27" s="130"/>
      <c r="I27" s="130"/>
      <c r="J27" s="131">
        <f>J29+J31</f>
        <v>4859950.62</v>
      </c>
      <c r="K27" s="131"/>
      <c r="L27" s="13">
        <f>L29+L31</f>
        <v>4081883.33</v>
      </c>
      <c r="M27" s="13">
        <f>M29</f>
        <v>778067.28999999992</v>
      </c>
      <c r="N27" s="14">
        <f t="shared" si="1"/>
        <v>0.83990222312176499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1809291.72</v>
      </c>
      <c r="K28" s="135"/>
      <c r="L28" s="15">
        <f>L29</f>
        <v>1031224.43</v>
      </c>
      <c r="M28" s="15">
        <f>M29</f>
        <v>778067.28999999992</v>
      </c>
      <c r="N28" s="16">
        <f t="shared" si="1"/>
        <v>0.56996028810655264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1809291.72</v>
      </c>
      <c r="K29" s="125"/>
      <c r="L29" s="8">
        <v>1031224.43</v>
      </c>
      <c r="M29" s="8">
        <f>J29-L29</f>
        <v>778067.28999999992</v>
      </c>
      <c r="N29" s="9">
        <f t="shared" si="1"/>
        <v>0.56996028810655264</v>
      </c>
      <c r="O29" s="18" t="s">
        <v>47</v>
      </c>
    </row>
    <row r="30" spans="1:15" s="1" customFormat="1" ht="67.5" customHeight="1" x14ac:dyDescent="0.2">
      <c r="A30" s="132" t="s">
        <v>93</v>
      </c>
      <c r="B30" s="132"/>
      <c r="C30" s="133" t="s">
        <v>22</v>
      </c>
      <c r="D30" s="133"/>
      <c r="E30" s="133"/>
      <c r="F30" s="32" t="s">
        <v>45</v>
      </c>
      <c r="G30" s="32" t="s">
        <v>94</v>
      </c>
      <c r="H30" s="134" t="s">
        <v>0</v>
      </c>
      <c r="I30" s="134"/>
      <c r="J30" s="135">
        <f>J31</f>
        <v>3050658.9</v>
      </c>
      <c r="K30" s="135"/>
      <c r="L30" s="15">
        <f>L31</f>
        <v>3050658.9</v>
      </c>
      <c r="M30" s="15">
        <f>M31</f>
        <v>0</v>
      </c>
      <c r="N30" s="16">
        <f t="shared" si="1"/>
        <v>1</v>
      </c>
      <c r="O30" s="16"/>
    </row>
    <row r="31" spans="1:15" s="1" customFormat="1" ht="29.25" customHeight="1" x14ac:dyDescent="0.2">
      <c r="A31" s="132" t="s">
        <v>28</v>
      </c>
      <c r="B31" s="132"/>
      <c r="C31" s="133" t="s">
        <v>22</v>
      </c>
      <c r="D31" s="133"/>
      <c r="E31" s="133"/>
      <c r="F31" s="32" t="s">
        <v>45</v>
      </c>
      <c r="G31" s="32" t="s">
        <v>94</v>
      </c>
      <c r="H31" s="134">
        <v>240</v>
      </c>
      <c r="I31" s="134"/>
      <c r="J31" s="125">
        <v>3050658.9</v>
      </c>
      <c r="K31" s="125"/>
      <c r="L31" s="8">
        <v>3050658.9</v>
      </c>
      <c r="M31" s="8">
        <f>J31-L31</f>
        <v>0</v>
      </c>
      <c r="N31" s="9">
        <f t="shared" si="1"/>
        <v>1</v>
      </c>
      <c r="O31" s="18" t="s">
        <v>47</v>
      </c>
    </row>
    <row r="32" spans="1:15" s="1" customFormat="1" ht="127.5" customHeight="1" x14ac:dyDescent="0.2">
      <c r="A32" s="145" t="s">
        <v>80</v>
      </c>
      <c r="B32" s="146"/>
      <c r="C32" s="147"/>
      <c r="D32" s="148"/>
      <c r="E32" s="149"/>
      <c r="F32" s="96"/>
      <c r="G32" s="96"/>
      <c r="H32" s="150"/>
      <c r="I32" s="151"/>
      <c r="J32" s="152">
        <f>J34</f>
        <v>250000</v>
      </c>
      <c r="K32" s="153"/>
      <c r="L32" s="13">
        <f>L34</f>
        <v>208700</v>
      </c>
      <c r="M32" s="13">
        <f t="shared" ref="M32:M49" si="2">J32-L32</f>
        <v>41300</v>
      </c>
      <c r="N32" s="14">
        <f t="shared" si="1"/>
        <v>0.83479999999999999</v>
      </c>
      <c r="O32" s="14"/>
    </row>
    <row r="33" spans="1:15" s="1" customFormat="1" ht="63.75" customHeight="1" x14ac:dyDescent="0.2">
      <c r="A33" s="136" t="s">
        <v>81</v>
      </c>
      <c r="B33" s="137"/>
      <c r="C33" s="138" t="s">
        <v>22</v>
      </c>
      <c r="D33" s="139"/>
      <c r="E33" s="140"/>
      <c r="F33" s="94" t="s">
        <v>48</v>
      </c>
      <c r="G33" s="94" t="s">
        <v>49</v>
      </c>
      <c r="H33" s="141" t="s">
        <v>0</v>
      </c>
      <c r="I33" s="142"/>
      <c r="J33" s="154">
        <f>J34</f>
        <v>250000</v>
      </c>
      <c r="K33" s="155"/>
      <c r="L33" s="15">
        <f>L34</f>
        <v>208700</v>
      </c>
      <c r="M33" s="19">
        <f t="shared" si="2"/>
        <v>41300</v>
      </c>
      <c r="N33" s="20">
        <f t="shared" si="1"/>
        <v>0.83479999999999999</v>
      </c>
      <c r="O33" s="20"/>
    </row>
    <row r="34" spans="1:15" s="1" customFormat="1" ht="51" customHeight="1" x14ac:dyDescent="0.2">
      <c r="A34" s="136" t="s">
        <v>28</v>
      </c>
      <c r="B34" s="137"/>
      <c r="C34" s="138" t="s">
        <v>22</v>
      </c>
      <c r="D34" s="139"/>
      <c r="E34" s="140"/>
      <c r="F34" s="94" t="s">
        <v>48</v>
      </c>
      <c r="G34" s="94" t="s">
        <v>49</v>
      </c>
      <c r="H34" s="141">
        <v>240</v>
      </c>
      <c r="I34" s="142"/>
      <c r="J34" s="143">
        <v>250000</v>
      </c>
      <c r="K34" s="144"/>
      <c r="L34" s="8">
        <v>208700</v>
      </c>
      <c r="M34" s="10">
        <f t="shared" si="2"/>
        <v>41300</v>
      </c>
      <c r="N34" s="11">
        <f t="shared" si="1"/>
        <v>0.83479999999999999</v>
      </c>
      <c r="O34" s="18" t="s">
        <v>27</v>
      </c>
    </row>
    <row r="35" spans="1:15" s="1" customFormat="1" ht="51" customHeight="1" x14ac:dyDescent="0.2">
      <c r="A35" s="145" t="s">
        <v>95</v>
      </c>
      <c r="B35" s="146"/>
      <c r="C35" s="147"/>
      <c r="D35" s="148"/>
      <c r="E35" s="149"/>
      <c r="F35" s="96"/>
      <c r="G35" s="96"/>
      <c r="H35" s="150"/>
      <c r="I35" s="151"/>
      <c r="J35" s="152">
        <f>J37</f>
        <v>3475668</v>
      </c>
      <c r="K35" s="153"/>
      <c r="L35" s="13">
        <f>L37</f>
        <v>3474828</v>
      </c>
      <c r="M35" s="13">
        <f t="shared" si="2"/>
        <v>840</v>
      </c>
      <c r="N35" s="14">
        <f t="shared" si="1"/>
        <v>0.99975831983952435</v>
      </c>
      <c r="O35" s="14"/>
    </row>
    <row r="36" spans="1:15" s="1" customFormat="1" ht="61.5" customHeight="1" x14ac:dyDescent="0.2">
      <c r="A36" s="136" t="s">
        <v>96</v>
      </c>
      <c r="B36" s="137"/>
      <c r="C36" s="138" t="s">
        <v>22</v>
      </c>
      <c r="D36" s="139"/>
      <c r="E36" s="140"/>
      <c r="F36" s="32" t="s">
        <v>97</v>
      </c>
      <c r="G36" s="94">
        <v>1100074990</v>
      </c>
      <c r="H36" s="141" t="s">
        <v>0</v>
      </c>
      <c r="I36" s="142"/>
      <c r="J36" s="154">
        <f>J37</f>
        <v>3475668</v>
      </c>
      <c r="K36" s="155"/>
      <c r="L36" s="15">
        <f>L37</f>
        <v>3474828</v>
      </c>
      <c r="M36" s="19">
        <f t="shared" si="2"/>
        <v>840</v>
      </c>
      <c r="N36" s="20">
        <f t="shared" si="1"/>
        <v>0.99975831983952435</v>
      </c>
      <c r="O36" s="20"/>
    </row>
    <row r="37" spans="1:15" s="1" customFormat="1" ht="51" customHeight="1" x14ac:dyDescent="0.2">
      <c r="A37" s="136" t="s">
        <v>28</v>
      </c>
      <c r="B37" s="137"/>
      <c r="C37" s="138" t="s">
        <v>22</v>
      </c>
      <c r="D37" s="139"/>
      <c r="E37" s="140"/>
      <c r="F37" s="32" t="s">
        <v>97</v>
      </c>
      <c r="G37" s="94">
        <v>1100074990</v>
      </c>
      <c r="H37" s="141">
        <v>410</v>
      </c>
      <c r="I37" s="142"/>
      <c r="J37" s="143">
        <v>3475668</v>
      </c>
      <c r="K37" s="144"/>
      <c r="L37" s="8">
        <v>3474828</v>
      </c>
      <c r="M37" s="10">
        <f t="shared" si="2"/>
        <v>840</v>
      </c>
      <c r="N37" s="11">
        <f t="shared" si="1"/>
        <v>0.99975831983952435</v>
      </c>
      <c r="O37" s="18" t="s">
        <v>27</v>
      </c>
    </row>
    <row r="38" spans="1:15" s="1" customFormat="1" ht="113.25" customHeight="1" x14ac:dyDescent="0.2">
      <c r="A38" s="128" t="s">
        <v>82</v>
      </c>
      <c r="B38" s="128"/>
      <c r="C38" s="129"/>
      <c r="D38" s="129"/>
      <c r="E38" s="129"/>
      <c r="F38" s="96"/>
      <c r="G38" s="96"/>
      <c r="H38" s="130" t="s">
        <v>0</v>
      </c>
      <c r="I38" s="130"/>
      <c r="J38" s="131">
        <f>J40+J42+J44+J46</f>
        <v>47552411.269999996</v>
      </c>
      <c r="K38" s="131"/>
      <c r="L38" s="13">
        <f>L40+L42+L44+L46</f>
        <v>12183923.720000001</v>
      </c>
      <c r="M38" s="13">
        <f t="shared" si="2"/>
        <v>35368487.549999997</v>
      </c>
      <c r="N38" s="14">
        <f t="shared" si="1"/>
        <v>0.25622094431385078</v>
      </c>
      <c r="O38" s="14"/>
    </row>
    <row r="39" spans="1:15" s="1" customFormat="1" ht="60.75" customHeight="1" x14ac:dyDescent="0.2">
      <c r="A39" s="132" t="s">
        <v>83</v>
      </c>
      <c r="B39" s="132"/>
      <c r="C39" s="133" t="s">
        <v>22</v>
      </c>
      <c r="D39" s="133"/>
      <c r="E39" s="133"/>
      <c r="F39" s="94" t="s">
        <v>41</v>
      </c>
      <c r="G39" s="94" t="s">
        <v>52</v>
      </c>
      <c r="H39" s="134" t="s">
        <v>0</v>
      </c>
      <c r="I39" s="134"/>
      <c r="J39" s="135">
        <f>J40</f>
        <v>8634615.4700000007</v>
      </c>
      <c r="K39" s="135"/>
      <c r="L39" s="15">
        <f>L40</f>
        <v>4596573.8600000003</v>
      </c>
      <c r="M39" s="19">
        <f t="shared" si="2"/>
        <v>4038041.6100000003</v>
      </c>
      <c r="N39" s="20">
        <f t="shared" si="1"/>
        <v>0.53234262440177893</v>
      </c>
      <c r="O39" s="20"/>
    </row>
    <row r="40" spans="1:15" s="1" customFormat="1" ht="30.75" customHeight="1" x14ac:dyDescent="0.2">
      <c r="A40" s="132" t="s">
        <v>28</v>
      </c>
      <c r="B40" s="132"/>
      <c r="C40" s="133" t="s">
        <v>22</v>
      </c>
      <c r="D40" s="133"/>
      <c r="E40" s="133"/>
      <c r="F40" s="94" t="s">
        <v>41</v>
      </c>
      <c r="G40" s="94" t="s">
        <v>52</v>
      </c>
      <c r="H40" s="134">
        <v>240</v>
      </c>
      <c r="I40" s="134"/>
      <c r="J40" s="125">
        <v>8634615.4700000007</v>
      </c>
      <c r="K40" s="125"/>
      <c r="L40" s="8">
        <v>4596573.8600000003</v>
      </c>
      <c r="M40" s="10">
        <f t="shared" si="2"/>
        <v>4038041.6100000003</v>
      </c>
      <c r="N40" s="11">
        <f t="shared" si="1"/>
        <v>0.53234262440177893</v>
      </c>
      <c r="O40" s="18" t="s">
        <v>27</v>
      </c>
    </row>
    <row r="41" spans="1:15" s="1" customFormat="1" ht="27" customHeight="1" x14ac:dyDescent="0.2">
      <c r="A41" s="132" t="s">
        <v>68</v>
      </c>
      <c r="B41" s="132"/>
      <c r="C41" s="133" t="s">
        <v>22</v>
      </c>
      <c r="D41" s="133"/>
      <c r="E41" s="133"/>
      <c r="F41" s="94" t="s">
        <v>41</v>
      </c>
      <c r="G41" s="94" t="s">
        <v>69</v>
      </c>
      <c r="H41" s="134"/>
      <c r="I41" s="134"/>
      <c r="J41" s="135">
        <f>J42</f>
        <v>6906416.4199999999</v>
      </c>
      <c r="K41" s="135"/>
      <c r="L41" s="15">
        <f>L42</f>
        <v>6837349.8600000003</v>
      </c>
      <c r="M41" s="19">
        <f t="shared" si="2"/>
        <v>69066.55999999959</v>
      </c>
      <c r="N41" s="20">
        <f t="shared" si="1"/>
        <v>0.98999965310519178</v>
      </c>
      <c r="O41" s="18" t="s">
        <v>27</v>
      </c>
    </row>
    <row r="42" spans="1:15" s="1" customFormat="1" ht="24.75" customHeight="1" x14ac:dyDescent="0.2">
      <c r="A42" s="132" t="s">
        <v>28</v>
      </c>
      <c r="B42" s="132"/>
      <c r="C42" s="133" t="s">
        <v>22</v>
      </c>
      <c r="D42" s="133"/>
      <c r="E42" s="133"/>
      <c r="F42" s="94" t="s">
        <v>41</v>
      </c>
      <c r="G42" s="94" t="s">
        <v>69</v>
      </c>
      <c r="H42" s="134">
        <v>240</v>
      </c>
      <c r="I42" s="134"/>
      <c r="J42" s="125">
        <v>6906416.4199999999</v>
      </c>
      <c r="K42" s="125"/>
      <c r="L42" s="8">
        <v>6837349.8600000003</v>
      </c>
      <c r="M42" s="10">
        <f t="shared" si="2"/>
        <v>69066.55999999959</v>
      </c>
      <c r="N42" s="11">
        <f t="shared" si="1"/>
        <v>0.98999965310519178</v>
      </c>
      <c r="O42" s="18" t="s">
        <v>27</v>
      </c>
    </row>
    <row r="43" spans="1:15" s="1" customFormat="1" ht="44.25" customHeight="1" x14ac:dyDescent="0.2">
      <c r="A43" s="132" t="s">
        <v>88</v>
      </c>
      <c r="B43" s="132"/>
      <c r="C43" s="133" t="s">
        <v>22</v>
      </c>
      <c r="D43" s="133"/>
      <c r="E43" s="133"/>
      <c r="F43" s="94" t="s">
        <v>41</v>
      </c>
      <c r="G43" s="94" t="s">
        <v>89</v>
      </c>
      <c r="H43" s="134"/>
      <c r="I43" s="134"/>
      <c r="J43" s="135">
        <f t="shared" ref="J43" si="3">J44</f>
        <v>12012012.01</v>
      </c>
      <c r="K43" s="135"/>
      <c r="L43" s="15">
        <f t="shared" ref="L43" si="4">L44</f>
        <v>750000</v>
      </c>
      <c r="M43" s="19">
        <f t="shared" si="2"/>
        <v>11262012.01</v>
      </c>
      <c r="N43" s="20">
        <f t="shared" si="1"/>
        <v>6.243750001045828E-2</v>
      </c>
      <c r="O43" s="18" t="s">
        <v>27</v>
      </c>
    </row>
    <row r="44" spans="1:15" s="1" customFormat="1" ht="30.75" customHeight="1" x14ac:dyDescent="0.2">
      <c r="A44" s="132" t="s">
        <v>28</v>
      </c>
      <c r="B44" s="132"/>
      <c r="C44" s="133" t="s">
        <v>22</v>
      </c>
      <c r="D44" s="133"/>
      <c r="E44" s="133"/>
      <c r="F44" s="94" t="s">
        <v>41</v>
      </c>
      <c r="G44" s="94" t="s">
        <v>89</v>
      </c>
      <c r="H44" s="134">
        <v>240</v>
      </c>
      <c r="I44" s="134"/>
      <c r="J44" s="125">
        <v>12012012.01</v>
      </c>
      <c r="K44" s="125"/>
      <c r="L44" s="8">
        <v>750000</v>
      </c>
      <c r="M44" s="10">
        <f t="shared" si="2"/>
        <v>11262012.01</v>
      </c>
      <c r="N44" s="11">
        <f t="shared" si="1"/>
        <v>6.243750001045828E-2</v>
      </c>
      <c r="O44" s="18" t="s">
        <v>27</v>
      </c>
    </row>
    <row r="45" spans="1:15" s="1" customFormat="1" ht="24.75" customHeight="1" x14ac:dyDescent="0.2">
      <c r="A45" s="132" t="s">
        <v>90</v>
      </c>
      <c r="B45" s="132"/>
      <c r="C45" s="133" t="s">
        <v>22</v>
      </c>
      <c r="D45" s="133"/>
      <c r="E45" s="133"/>
      <c r="F45" s="94" t="s">
        <v>41</v>
      </c>
      <c r="G45" s="94" t="s">
        <v>91</v>
      </c>
      <c r="H45" s="134"/>
      <c r="I45" s="134"/>
      <c r="J45" s="135">
        <f t="shared" ref="J45" si="5">J46</f>
        <v>19999367.370000001</v>
      </c>
      <c r="K45" s="135"/>
      <c r="L45" s="15">
        <f t="shared" ref="L45" si="6">L46</f>
        <v>0</v>
      </c>
      <c r="M45" s="19">
        <f t="shared" si="2"/>
        <v>19999367.370000001</v>
      </c>
      <c r="N45" s="20">
        <f t="shared" si="1"/>
        <v>0</v>
      </c>
      <c r="O45" s="18" t="s">
        <v>27</v>
      </c>
    </row>
    <row r="46" spans="1:15" s="1" customFormat="1" ht="24.75" customHeight="1" x14ac:dyDescent="0.2">
      <c r="A46" s="132" t="s">
        <v>28</v>
      </c>
      <c r="B46" s="132"/>
      <c r="C46" s="133" t="s">
        <v>22</v>
      </c>
      <c r="D46" s="133"/>
      <c r="E46" s="133"/>
      <c r="F46" s="94" t="s">
        <v>41</v>
      </c>
      <c r="G46" s="94" t="s">
        <v>91</v>
      </c>
      <c r="H46" s="134">
        <v>240</v>
      </c>
      <c r="I46" s="134"/>
      <c r="J46" s="125">
        <v>19999367.370000001</v>
      </c>
      <c r="K46" s="125"/>
      <c r="L46" s="8">
        <v>0</v>
      </c>
      <c r="M46" s="10">
        <f t="shared" si="2"/>
        <v>19999367.370000001</v>
      </c>
      <c r="N46" s="11">
        <f t="shared" si="1"/>
        <v>0</v>
      </c>
      <c r="O46" s="18" t="s">
        <v>27</v>
      </c>
    </row>
    <row r="47" spans="1:15" s="1" customFormat="1" ht="113.25" customHeight="1" x14ac:dyDescent="0.2">
      <c r="A47" s="128" t="s">
        <v>84</v>
      </c>
      <c r="B47" s="128"/>
      <c r="C47" s="129"/>
      <c r="D47" s="129"/>
      <c r="E47" s="129"/>
      <c r="F47" s="96"/>
      <c r="G47" s="96"/>
      <c r="H47" s="130" t="s">
        <v>0</v>
      </c>
      <c r="I47" s="130"/>
      <c r="J47" s="131">
        <f>J48</f>
        <v>250000</v>
      </c>
      <c r="K47" s="131"/>
      <c r="L47" s="13">
        <f>L48</f>
        <v>131650.46</v>
      </c>
      <c r="M47" s="13">
        <f t="shared" si="2"/>
        <v>118349.54000000001</v>
      </c>
      <c r="N47" s="14">
        <f t="shared" si="1"/>
        <v>0.52660183999999999</v>
      </c>
      <c r="O47" s="14"/>
    </row>
    <row r="48" spans="1:15" s="1" customFormat="1" ht="31.5" customHeight="1" x14ac:dyDescent="0.2">
      <c r="A48" s="132" t="s">
        <v>28</v>
      </c>
      <c r="B48" s="132"/>
      <c r="C48" s="133" t="s">
        <v>22</v>
      </c>
      <c r="D48" s="133"/>
      <c r="E48" s="133"/>
      <c r="F48" s="94" t="s">
        <v>53</v>
      </c>
      <c r="G48" s="94" t="s">
        <v>54</v>
      </c>
      <c r="H48" s="134">
        <v>240</v>
      </c>
      <c r="I48" s="134"/>
      <c r="J48" s="125">
        <v>250000</v>
      </c>
      <c r="K48" s="125"/>
      <c r="L48" s="8">
        <v>131650.46</v>
      </c>
      <c r="M48" s="10">
        <f t="shared" si="2"/>
        <v>118349.54000000001</v>
      </c>
      <c r="N48" s="11">
        <f>L48/J48</f>
        <v>0.52660183999999999</v>
      </c>
      <c r="O48" s="18" t="s">
        <v>27</v>
      </c>
    </row>
    <row r="49" spans="1:17" s="1" customFormat="1" ht="15.75" x14ac:dyDescent="0.2">
      <c r="A49" s="124" t="s">
        <v>55</v>
      </c>
      <c r="B49" s="124"/>
      <c r="C49" s="124"/>
      <c r="D49" s="124"/>
      <c r="E49" s="124"/>
      <c r="F49" s="124"/>
      <c r="G49" s="124"/>
      <c r="H49" s="124"/>
      <c r="I49" s="124"/>
      <c r="J49" s="125">
        <f>J7+J10+J18+J23+J27+J32+J15+J38+J47+J25+J35</f>
        <v>68575770.890000001</v>
      </c>
      <c r="K49" s="125"/>
      <c r="L49" s="8">
        <f>L7+L10+L18+L23+L27+L32+L15+L38+L47+L35</f>
        <v>28536808.370000005</v>
      </c>
      <c r="M49" s="8">
        <f t="shared" si="2"/>
        <v>40038962.519999996</v>
      </c>
      <c r="N49" s="9">
        <f>L49/J49</f>
        <v>0.41613543675323611</v>
      </c>
      <c r="O49" s="17"/>
    </row>
    <row r="50" spans="1:17" s="1" customFormat="1" ht="15" x14ac:dyDescent="0.2">
      <c r="A50" s="102"/>
      <c r="B50" s="37"/>
      <c r="C50" s="102"/>
      <c r="D50" s="102"/>
      <c r="E50" s="102"/>
      <c r="F50" s="102"/>
      <c r="G50" s="102"/>
      <c r="H50" s="102"/>
      <c r="I50" s="102"/>
      <c r="J50" s="95"/>
      <c r="K50" s="95"/>
    </row>
    <row r="51" spans="1:17" s="1" customFormat="1" ht="15.75" x14ac:dyDescent="0.2">
      <c r="A51" s="102"/>
      <c r="B51" s="126" t="s">
        <v>56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7" s="1" customFormat="1" ht="15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27"/>
      <c r="K52" s="127"/>
    </row>
    <row r="53" spans="1:17" s="1" customFormat="1" ht="15.75" x14ac:dyDescent="0.2">
      <c r="A53" s="126" t="s">
        <v>57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21"/>
      <c r="M53" s="21"/>
      <c r="N53" s="40"/>
    </row>
    <row r="54" spans="1:17" s="1" customFormat="1" ht="15.75" x14ac:dyDescent="0.25">
      <c r="A54" s="126" t="s">
        <v>72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22"/>
      <c r="M54" s="21"/>
      <c r="N54" s="40"/>
    </row>
    <row r="55" spans="1:17" s="1" customFormat="1" ht="14.25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7" s="1" customFormat="1" x14ac:dyDescent="0.2">
      <c r="A56" s="117"/>
      <c r="B56" s="117"/>
      <c r="C56" s="118"/>
      <c r="D56" s="118"/>
      <c r="E56" s="118"/>
      <c r="F56" s="118"/>
      <c r="G56" s="118"/>
      <c r="H56" s="118"/>
      <c r="I56" s="118"/>
      <c r="J56" s="119"/>
      <c r="K56" s="119"/>
      <c r="L56" s="119"/>
      <c r="M56" s="119"/>
      <c r="N56" s="119"/>
      <c r="O56" s="119"/>
      <c r="P56" s="119"/>
      <c r="Q56" s="93"/>
    </row>
    <row r="57" spans="1:17" s="1" customFormat="1" x14ac:dyDescent="0.2">
      <c r="A57" s="120" t="s">
        <v>0</v>
      </c>
      <c r="B57" s="120"/>
      <c r="C57" s="93"/>
      <c r="D57" s="121"/>
      <c r="E57" s="121"/>
      <c r="F57" s="121"/>
      <c r="G57" s="121"/>
      <c r="H57" s="121"/>
      <c r="I57" s="93"/>
      <c r="J57" s="122"/>
      <c r="K57" s="122"/>
      <c r="L57" s="122"/>
      <c r="M57" s="122"/>
      <c r="N57" s="122"/>
      <c r="O57" s="122"/>
      <c r="P57" s="123"/>
      <c r="Q57" s="123"/>
    </row>
    <row r="58" spans="1:17" s="1" customFormat="1" x14ac:dyDescent="0.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</sheetData>
  <mergeCells count="198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9:I49"/>
    <mergeCell ref="J49:K49"/>
    <mergeCell ref="B51:L51"/>
    <mergeCell ref="J52:K52"/>
    <mergeCell ref="A53:K53"/>
    <mergeCell ref="A54:K54"/>
    <mergeCell ref="A47:B47"/>
    <mergeCell ref="C47:E47"/>
    <mergeCell ref="H47:I47"/>
    <mergeCell ref="J47:K47"/>
    <mergeCell ref="A48:B48"/>
    <mergeCell ref="C48:E48"/>
    <mergeCell ref="H48:I48"/>
    <mergeCell ref="J48:K48"/>
    <mergeCell ref="A58:K58"/>
    <mergeCell ref="A55:K55"/>
    <mergeCell ref="A56:B56"/>
    <mergeCell ref="C56:I56"/>
    <mergeCell ref="J56:P56"/>
    <mergeCell ref="A57:B57"/>
    <mergeCell ref="D57:H57"/>
    <mergeCell ref="J57:O57"/>
    <mergeCell ref="P57:Q57"/>
  </mergeCells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AE36-A28A-4F93-A29E-76968F79AB7B}">
  <dimension ref="A1:V58"/>
  <sheetViews>
    <sheetView topLeftCell="A38" workbookViewId="0">
      <selection activeCell="L50" sqref="L50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92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90" t="s">
        <v>10</v>
      </c>
      <c r="G4" s="90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87" t="s">
        <v>18</v>
      </c>
      <c r="G5" s="87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88"/>
      <c r="G6" s="88"/>
      <c r="H6" s="183"/>
      <c r="I6" s="183"/>
      <c r="J6" s="184">
        <f>J7+J10+J18</f>
        <v>11864741</v>
      </c>
      <c r="K6" s="184"/>
      <c r="L6" s="26">
        <f>L7+L10+L18</f>
        <v>5712655.3399999999</v>
      </c>
      <c r="M6" s="26">
        <f t="shared" ref="M6:M22" si="0">J6-L6</f>
        <v>6152085.6600000001</v>
      </c>
      <c r="N6" s="27">
        <f t="shared" ref="N6:N47" si="1">L6/J6</f>
        <v>0.48148167246128676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85" t="s">
        <v>23</v>
      </c>
      <c r="G7" s="85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364773.77</v>
      </c>
      <c r="M7" s="86">
        <f t="shared" si="0"/>
        <v>437460.23</v>
      </c>
      <c r="N7" s="6">
        <f t="shared" si="1"/>
        <v>0.4546974698155401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84" t="s">
        <v>23</v>
      </c>
      <c r="G8" s="84" t="s">
        <v>26</v>
      </c>
      <c r="H8" s="134">
        <v>120</v>
      </c>
      <c r="I8" s="134"/>
      <c r="J8" s="125">
        <v>794234</v>
      </c>
      <c r="K8" s="125"/>
      <c r="L8" s="8">
        <v>356773.77</v>
      </c>
      <c r="M8" s="8">
        <f t="shared" si="0"/>
        <v>437460.23</v>
      </c>
      <c r="N8" s="9">
        <f t="shared" si="1"/>
        <v>0.44920485650324715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84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85" t="s">
        <v>30</v>
      </c>
      <c r="G10" s="85" t="s">
        <v>31</v>
      </c>
      <c r="H10" s="173" t="s">
        <v>0</v>
      </c>
      <c r="I10" s="173"/>
      <c r="J10" s="174">
        <f>J11+J12+J13+J14</f>
        <v>3488556</v>
      </c>
      <c r="K10" s="174"/>
      <c r="L10" s="5">
        <f>L11+L12+L13+L14</f>
        <v>1743815.4000000001</v>
      </c>
      <c r="M10" s="5">
        <f t="shared" si="0"/>
        <v>1744740.5999999999</v>
      </c>
      <c r="N10" s="6">
        <f t="shared" si="1"/>
        <v>0.49986739499093613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84" t="s">
        <v>30</v>
      </c>
      <c r="G11" s="84" t="s">
        <v>32</v>
      </c>
      <c r="H11" s="134">
        <v>120</v>
      </c>
      <c r="I11" s="134"/>
      <c r="J11" s="125">
        <v>2321505</v>
      </c>
      <c r="K11" s="125"/>
      <c r="L11" s="8">
        <v>1098613.8600000001</v>
      </c>
      <c r="M11" s="10">
        <f t="shared" si="0"/>
        <v>1222891.1399999999</v>
      </c>
      <c r="N11" s="11">
        <f t="shared" si="1"/>
        <v>0.47323346708277608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84" t="s">
        <v>30</v>
      </c>
      <c r="G12" s="32" t="s">
        <v>33</v>
      </c>
      <c r="H12" s="134">
        <v>240</v>
      </c>
      <c r="I12" s="134"/>
      <c r="J12" s="125">
        <v>1129051</v>
      </c>
      <c r="K12" s="125"/>
      <c r="L12" s="8">
        <v>625201.54</v>
      </c>
      <c r="M12" s="10">
        <f t="shared" si="0"/>
        <v>503849.45999999996</v>
      </c>
      <c r="N12" s="11">
        <f t="shared" si="1"/>
        <v>0.55374074333223211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84" t="s">
        <v>30</v>
      </c>
      <c r="G13" s="84" t="s">
        <v>33</v>
      </c>
      <c r="H13" s="134">
        <v>850</v>
      </c>
      <c r="I13" s="134"/>
      <c r="J13" s="125">
        <v>13000</v>
      </c>
      <c r="K13" s="125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84" t="s">
        <v>33</v>
      </c>
      <c r="H14" s="134">
        <v>240</v>
      </c>
      <c r="I14" s="134"/>
      <c r="J14" s="125">
        <v>25000</v>
      </c>
      <c r="K14" s="125"/>
      <c r="L14" s="8">
        <v>20000</v>
      </c>
      <c r="M14" s="10">
        <f t="shared" si="0"/>
        <v>5000</v>
      </c>
      <c r="N14" s="11">
        <f>L14/J14</f>
        <v>0.8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83"/>
      <c r="G15" s="83"/>
      <c r="H15" s="130"/>
      <c r="I15" s="130"/>
      <c r="J15" s="131">
        <f>J17</f>
        <v>126000</v>
      </c>
      <c r="K15" s="131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85" t="s">
        <v>37</v>
      </c>
      <c r="G18" s="33" t="s">
        <v>38</v>
      </c>
      <c r="H18" s="173" t="s">
        <v>0</v>
      </c>
      <c r="I18" s="173"/>
      <c r="J18" s="174">
        <f>J19+J20+J22+J21</f>
        <v>7573951</v>
      </c>
      <c r="K18" s="174"/>
      <c r="L18" s="5">
        <f>L19+L20+L22+L21</f>
        <v>3604066.17</v>
      </c>
      <c r="M18" s="5">
        <f t="shared" si="0"/>
        <v>3969884.83</v>
      </c>
      <c r="N18" s="6">
        <f t="shared" si="1"/>
        <v>0.47585020948775614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84" t="s">
        <v>37</v>
      </c>
      <c r="G19" s="32" t="s">
        <v>86</v>
      </c>
      <c r="H19" s="162">
        <v>110</v>
      </c>
      <c r="I19" s="162"/>
      <c r="J19" s="125">
        <v>5486543</v>
      </c>
      <c r="K19" s="125"/>
      <c r="L19" s="8">
        <v>2663924.9</v>
      </c>
      <c r="M19" s="10">
        <f>J19-L19</f>
        <v>2822618.1</v>
      </c>
      <c r="N19" s="11">
        <f>L19/J19</f>
        <v>0.48553796078878814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80" t="s">
        <v>37</v>
      </c>
      <c r="G20" s="34" t="s">
        <v>86</v>
      </c>
      <c r="H20" s="162">
        <v>240</v>
      </c>
      <c r="I20" s="162"/>
      <c r="J20" s="163">
        <v>649913.69999999995</v>
      </c>
      <c r="K20" s="163"/>
      <c r="L20" s="12">
        <v>374559.89</v>
      </c>
      <c r="M20" s="10">
        <f t="shared" si="0"/>
        <v>275353.80999999994</v>
      </c>
      <c r="N20" s="11">
        <f t="shared" si="1"/>
        <v>0.57632250251071804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80" t="s">
        <v>37</v>
      </c>
      <c r="G21" s="34" t="s">
        <v>86</v>
      </c>
      <c r="H21" s="162">
        <v>850</v>
      </c>
      <c r="I21" s="162"/>
      <c r="J21" s="163">
        <v>86.3</v>
      </c>
      <c r="K21" s="163"/>
      <c r="L21" s="12">
        <v>86.3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86</v>
      </c>
      <c r="H22" s="162">
        <v>110</v>
      </c>
      <c r="I22" s="162"/>
      <c r="J22" s="125">
        <v>1437408</v>
      </c>
      <c r="K22" s="125"/>
      <c r="L22" s="8">
        <v>565495.07999999996</v>
      </c>
      <c r="M22" s="10">
        <f t="shared" si="0"/>
        <v>871912.92</v>
      </c>
      <c r="N22" s="11">
        <f t="shared" si="1"/>
        <v>0.39341306017498162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96000</v>
      </c>
      <c r="M23" s="28">
        <f>J23-L23</f>
        <v>96000</v>
      </c>
      <c r="N23" s="29">
        <f>L23/J23</f>
        <v>0.5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96000</v>
      </c>
      <c r="M24" s="30">
        <f>J24-L24</f>
        <v>96000</v>
      </c>
      <c r="N24" s="31">
        <f>L24/J24</f>
        <v>0.5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83"/>
      <c r="H27" s="130"/>
      <c r="I27" s="130"/>
      <c r="J27" s="131">
        <f>J29+J31</f>
        <v>4859950.62</v>
      </c>
      <c r="K27" s="131"/>
      <c r="L27" s="13">
        <f>L29+L31</f>
        <v>663899.81999999995</v>
      </c>
      <c r="M27" s="13">
        <f>M29</f>
        <v>1145391.8999999999</v>
      </c>
      <c r="N27" s="14">
        <f t="shared" si="1"/>
        <v>0.13660628922192627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1809291.72</v>
      </c>
      <c r="K28" s="135"/>
      <c r="L28" s="15">
        <f>L29</f>
        <v>663899.81999999995</v>
      </c>
      <c r="M28" s="15">
        <f>M29</f>
        <v>1145391.8999999999</v>
      </c>
      <c r="N28" s="16">
        <f t="shared" si="1"/>
        <v>0.36693906939451421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1809291.72</v>
      </c>
      <c r="K29" s="125"/>
      <c r="L29" s="8">
        <v>663899.81999999995</v>
      </c>
      <c r="M29" s="8">
        <f>J29-L29</f>
        <v>1145391.8999999999</v>
      </c>
      <c r="N29" s="9">
        <f t="shared" si="1"/>
        <v>0.36693906939451421</v>
      </c>
      <c r="O29" s="18" t="s">
        <v>47</v>
      </c>
    </row>
    <row r="30" spans="1:15" s="1" customFormat="1" ht="67.5" customHeight="1" x14ac:dyDescent="0.2">
      <c r="A30" s="132" t="s">
        <v>93</v>
      </c>
      <c r="B30" s="132"/>
      <c r="C30" s="133" t="s">
        <v>22</v>
      </c>
      <c r="D30" s="133"/>
      <c r="E30" s="133"/>
      <c r="F30" s="32" t="s">
        <v>45</v>
      </c>
      <c r="G30" s="32" t="s">
        <v>94</v>
      </c>
      <c r="H30" s="134" t="s">
        <v>0</v>
      </c>
      <c r="I30" s="134"/>
      <c r="J30" s="135">
        <f>J31</f>
        <v>3050658.9</v>
      </c>
      <c r="K30" s="135"/>
      <c r="L30" s="15">
        <f>L31</f>
        <v>0</v>
      </c>
      <c r="M30" s="15">
        <f>M31</f>
        <v>3050658.9</v>
      </c>
      <c r="N30" s="16">
        <f t="shared" ref="N30:N31" si="2">L30/J30</f>
        <v>0</v>
      </c>
      <c r="O30" s="16"/>
    </row>
    <row r="31" spans="1:15" s="1" customFormat="1" ht="29.25" customHeight="1" x14ac:dyDescent="0.2">
      <c r="A31" s="132" t="s">
        <v>28</v>
      </c>
      <c r="B31" s="132"/>
      <c r="C31" s="133" t="s">
        <v>22</v>
      </c>
      <c r="D31" s="133"/>
      <c r="E31" s="133"/>
      <c r="F31" s="32" t="s">
        <v>45</v>
      </c>
      <c r="G31" s="32" t="s">
        <v>94</v>
      </c>
      <c r="H31" s="134">
        <v>240</v>
      </c>
      <c r="I31" s="134"/>
      <c r="J31" s="125">
        <v>3050658.9</v>
      </c>
      <c r="K31" s="125"/>
      <c r="L31" s="8">
        <v>0</v>
      </c>
      <c r="M31" s="8">
        <f>J31-L31</f>
        <v>3050658.9</v>
      </c>
      <c r="N31" s="9">
        <f t="shared" si="2"/>
        <v>0</v>
      </c>
      <c r="O31" s="18" t="s">
        <v>47</v>
      </c>
    </row>
    <row r="32" spans="1:15" s="1" customFormat="1" ht="127.5" customHeight="1" x14ac:dyDescent="0.2">
      <c r="A32" s="145" t="s">
        <v>80</v>
      </c>
      <c r="B32" s="146"/>
      <c r="C32" s="147"/>
      <c r="D32" s="148"/>
      <c r="E32" s="149"/>
      <c r="F32" s="83"/>
      <c r="G32" s="83"/>
      <c r="H32" s="150"/>
      <c r="I32" s="151"/>
      <c r="J32" s="152">
        <f>J34</f>
        <v>250000</v>
      </c>
      <c r="K32" s="153"/>
      <c r="L32" s="13">
        <f>L34</f>
        <v>157700</v>
      </c>
      <c r="M32" s="13">
        <f t="shared" ref="M32:M49" si="3">J32-L32</f>
        <v>92300</v>
      </c>
      <c r="N32" s="14">
        <f t="shared" si="1"/>
        <v>0.63080000000000003</v>
      </c>
      <c r="O32" s="14"/>
    </row>
    <row r="33" spans="1:15" s="1" customFormat="1" ht="63.75" customHeight="1" x14ac:dyDescent="0.2">
      <c r="A33" s="136" t="s">
        <v>81</v>
      </c>
      <c r="B33" s="137"/>
      <c r="C33" s="138" t="s">
        <v>22</v>
      </c>
      <c r="D33" s="139"/>
      <c r="E33" s="140"/>
      <c r="F33" s="84" t="s">
        <v>48</v>
      </c>
      <c r="G33" s="84" t="s">
        <v>49</v>
      </c>
      <c r="H33" s="141" t="s">
        <v>0</v>
      </c>
      <c r="I33" s="142"/>
      <c r="J33" s="154">
        <f>J34</f>
        <v>250000</v>
      </c>
      <c r="K33" s="155"/>
      <c r="L33" s="15">
        <f>L34</f>
        <v>157700</v>
      </c>
      <c r="M33" s="19">
        <f t="shared" si="3"/>
        <v>92300</v>
      </c>
      <c r="N33" s="20">
        <f t="shared" si="1"/>
        <v>0.63080000000000003</v>
      </c>
      <c r="O33" s="20"/>
    </row>
    <row r="34" spans="1:15" s="1" customFormat="1" ht="51" customHeight="1" x14ac:dyDescent="0.2">
      <c r="A34" s="136" t="s">
        <v>28</v>
      </c>
      <c r="B34" s="137"/>
      <c r="C34" s="138" t="s">
        <v>22</v>
      </c>
      <c r="D34" s="139"/>
      <c r="E34" s="140"/>
      <c r="F34" s="84" t="s">
        <v>48</v>
      </c>
      <c r="G34" s="84" t="s">
        <v>49</v>
      </c>
      <c r="H34" s="141">
        <v>240</v>
      </c>
      <c r="I34" s="142"/>
      <c r="J34" s="143">
        <v>250000</v>
      </c>
      <c r="K34" s="144"/>
      <c r="L34" s="8">
        <v>157700</v>
      </c>
      <c r="M34" s="10">
        <f t="shared" si="3"/>
        <v>92300</v>
      </c>
      <c r="N34" s="11">
        <f t="shared" si="1"/>
        <v>0.63080000000000003</v>
      </c>
      <c r="O34" s="18" t="s">
        <v>27</v>
      </c>
    </row>
    <row r="35" spans="1:15" s="1" customFormat="1" ht="51" customHeight="1" x14ac:dyDescent="0.2">
      <c r="A35" s="145" t="s">
        <v>95</v>
      </c>
      <c r="B35" s="146"/>
      <c r="C35" s="147"/>
      <c r="D35" s="148"/>
      <c r="E35" s="149"/>
      <c r="F35" s="92"/>
      <c r="G35" s="92"/>
      <c r="H35" s="150"/>
      <c r="I35" s="151"/>
      <c r="J35" s="152">
        <f>J37</f>
        <v>3475668</v>
      </c>
      <c r="K35" s="153"/>
      <c r="L35" s="13">
        <f>L37</f>
        <v>0</v>
      </c>
      <c r="M35" s="13">
        <f t="shared" ref="M35:M37" si="4">J35-L35</f>
        <v>3475668</v>
      </c>
      <c r="N35" s="14">
        <f t="shared" ref="N35:N37" si="5">L35/J35</f>
        <v>0</v>
      </c>
      <c r="O35" s="14"/>
    </row>
    <row r="36" spans="1:15" s="1" customFormat="1" ht="61.5" customHeight="1" x14ac:dyDescent="0.2">
      <c r="A36" s="136" t="s">
        <v>96</v>
      </c>
      <c r="B36" s="137"/>
      <c r="C36" s="138" t="s">
        <v>22</v>
      </c>
      <c r="D36" s="139"/>
      <c r="E36" s="140"/>
      <c r="F36" s="32" t="s">
        <v>97</v>
      </c>
      <c r="G36" s="91">
        <v>1100074990</v>
      </c>
      <c r="H36" s="141" t="s">
        <v>0</v>
      </c>
      <c r="I36" s="142"/>
      <c r="J36" s="154">
        <f>J37</f>
        <v>3475668</v>
      </c>
      <c r="K36" s="155"/>
      <c r="L36" s="15">
        <f>L37</f>
        <v>0</v>
      </c>
      <c r="M36" s="19">
        <f t="shared" si="4"/>
        <v>3475668</v>
      </c>
      <c r="N36" s="20">
        <f t="shared" si="5"/>
        <v>0</v>
      </c>
      <c r="O36" s="20"/>
    </row>
    <row r="37" spans="1:15" s="1" customFormat="1" ht="51" customHeight="1" x14ac:dyDescent="0.2">
      <c r="A37" s="136" t="s">
        <v>28</v>
      </c>
      <c r="B37" s="137"/>
      <c r="C37" s="138" t="s">
        <v>22</v>
      </c>
      <c r="D37" s="139"/>
      <c r="E37" s="140"/>
      <c r="F37" s="32" t="s">
        <v>97</v>
      </c>
      <c r="G37" s="91">
        <v>1100074990</v>
      </c>
      <c r="H37" s="141">
        <v>410</v>
      </c>
      <c r="I37" s="142"/>
      <c r="J37" s="143">
        <v>3475668</v>
      </c>
      <c r="K37" s="144"/>
      <c r="L37" s="8">
        <v>0</v>
      </c>
      <c r="M37" s="10">
        <f t="shared" si="4"/>
        <v>3475668</v>
      </c>
      <c r="N37" s="11">
        <f t="shared" si="5"/>
        <v>0</v>
      </c>
      <c r="O37" s="18" t="s">
        <v>27</v>
      </c>
    </row>
    <row r="38" spans="1:15" s="1" customFormat="1" ht="113.25" customHeight="1" x14ac:dyDescent="0.2">
      <c r="A38" s="128" t="s">
        <v>82</v>
      </c>
      <c r="B38" s="128"/>
      <c r="C38" s="129"/>
      <c r="D38" s="129"/>
      <c r="E38" s="129"/>
      <c r="F38" s="83"/>
      <c r="G38" s="83"/>
      <c r="H38" s="130" t="s">
        <v>0</v>
      </c>
      <c r="I38" s="130"/>
      <c r="J38" s="131">
        <f>J40+J42+J44+J46</f>
        <v>47552411.269999996</v>
      </c>
      <c r="K38" s="131"/>
      <c r="L38" s="13">
        <f>L40+L42+L44+L46</f>
        <v>4417508.75</v>
      </c>
      <c r="M38" s="13">
        <f t="shared" si="3"/>
        <v>43134902.519999996</v>
      </c>
      <c r="N38" s="14">
        <f t="shared" si="1"/>
        <v>9.2897681358735454E-2</v>
      </c>
      <c r="O38" s="14"/>
    </row>
    <row r="39" spans="1:15" s="1" customFormat="1" ht="60.75" customHeight="1" x14ac:dyDescent="0.2">
      <c r="A39" s="132" t="s">
        <v>83</v>
      </c>
      <c r="B39" s="132"/>
      <c r="C39" s="133" t="s">
        <v>22</v>
      </c>
      <c r="D39" s="133"/>
      <c r="E39" s="133"/>
      <c r="F39" s="84" t="s">
        <v>41</v>
      </c>
      <c r="G39" s="84" t="s">
        <v>52</v>
      </c>
      <c r="H39" s="134" t="s">
        <v>0</v>
      </c>
      <c r="I39" s="134"/>
      <c r="J39" s="135">
        <f>J40</f>
        <v>8634615.4700000007</v>
      </c>
      <c r="K39" s="135"/>
      <c r="L39" s="15">
        <f>L40</f>
        <v>2215306.5499999998</v>
      </c>
      <c r="M39" s="19">
        <f t="shared" si="3"/>
        <v>6419308.9200000009</v>
      </c>
      <c r="N39" s="20">
        <f t="shared" si="1"/>
        <v>0.25656111238500812</v>
      </c>
      <c r="O39" s="20"/>
    </row>
    <row r="40" spans="1:15" s="1" customFormat="1" ht="30.75" customHeight="1" x14ac:dyDescent="0.2">
      <c r="A40" s="132" t="s">
        <v>28</v>
      </c>
      <c r="B40" s="132"/>
      <c r="C40" s="133" t="s">
        <v>22</v>
      </c>
      <c r="D40" s="133"/>
      <c r="E40" s="133"/>
      <c r="F40" s="84" t="s">
        <v>41</v>
      </c>
      <c r="G40" s="84" t="s">
        <v>52</v>
      </c>
      <c r="H40" s="134">
        <v>240</v>
      </c>
      <c r="I40" s="134"/>
      <c r="J40" s="125">
        <v>8634615.4700000007</v>
      </c>
      <c r="K40" s="125"/>
      <c r="L40" s="8">
        <v>2215306.5499999998</v>
      </c>
      <c r="M40" s="10">
        <f t="shared" si="3"/>
        <v>6419308.9200000009</v>
      </c>
      <c r="N40" s="11">
        <f t="shared" si="1"/>
        <v>0.25656111238500812</v>
      </c>
      <c r="O40" s="18" t="s">
        <v>27</v>
      </c>
    </row>
    <row r="41" spans="1:15" s="1" customFormat="1" ht="27" customHeight="1" x14ac:dyDescent="0.2">
      <c r="A41" s="132" t="s">
        <v>68</v>
      </c>
      <c r="B41" s="132"/>
      <c r="C41" s="133" t="s">
        <v>22</v>
      </c>
      <c r="D41" s="133"/>
      <c r="E41" s="133"/>
      <c r="F41" s="84" t="s">
        <v>41</v>
      </c>
      <c r="G41" s="84" t="s">
        <v>69</v>
      </c>
      <c r="H41" s="134"/>
      <c r="I41" s="134"/>
      <c r="J41" s="135">
        <f>J42</f>
        <v>6906416.4199999999</v>
      </c>
      <c r="K41" s="135"/>
      <c r="L41" s="15">
        <f>L42</f>
        <v>0</v>
      </c>
      <c r="M41" s="19">
        <f t="shared" si="3"/>
        <v>6906416.4199999999</v>
      </c>
      <c r="N41" s="20">
        <f t="shared" si="1"/>
        <v>0</v>
      </c>
      <c r="O41" s="18" t="s">
        <v>27</v>
      </c>
    </row>
    <row r="42" spans="1:15" s="1" customFormat="1" ht="24.75" customHeight="1" x14ac:dyDescent="0.2">
      <c r="A42" s="132" t="s">
        <v>28</v>
      </c>
      <c r="B42" s="132"/>
      <c r="C42" s="133" t="s">
        <v>22</v>
      </c>
      <c r="D42" s="133"/>
      <c r="E42" s="133"/>
      <c r="F42" s="84" t="s">
        <v>41</v>
      </c>
      <c r="G42" s="84" t="s">
        <v>69</v>
      </c>
      <c r="H42" s="134">
        <v>240</v>
      </c>
      <c r="I42" s="134"/>
      <c r="J42" s="125">
        <v>6906416.4199999999</v>
      </c>
      <c r="K42" s="125"/>
      <c r="L42" s="8">
        <v>0</v>
      </c>
      <c r="M42" s="10">
        <f t="shared" si="3"/>
        <v>6906416.4199999999</v>
      </c>
      <c r="N42" s="11">
        <f t="shared" si="1"/>
        <v>0</v>
      </c>
      <c r="O42" s="18" t="s">
        <v>27</v>
      </c>
    </row>
    <row r="43" spans="1:15" s="1" customFormat="1" ht="44.25" customHeight="1" x14ac:dyDescent="0.2">
      <c r="A43" s="132" t="s">
        <v>88</v>
      </c>
      <c r="B43" s="132"/>
      <c r="C43" s="133" t="s">
        <v>22</v>
      </c>
      <c r="D43" s="133"/>
      <c r="E43" s="133"/>
      <c r="F43" s="84" t="s">
        <v>41</v>
      </c>
      <c r="G43" s="84" t="s">
        <v>89</v>
      </c>
      <c r="H43" s="134"/>
      <c r="I43" s="134"/>
      <c r="J43" s="135">
        <f t="shared" ref="J43" si="6">J44</f>
        <v>12012012.01</v>
      </c>
      <c r="K43" s="135"/>
      <c r="L43" s="15">
        <f t="shared" ref="L43" si="7">L44</f>
        <v>2202202.2000000002</v>
      </c>
      <c r="M43" s="19">
        <f t="shared" si="3"/>
        <v>9809809.8099999987</v>
      </c>
      <c r="N43" s="20">
        <f t="shared" si="1"/>
        <v>0.18333333318070835</v>
      </c>
      <c r="O43" s="18" t="s">
        <v>27</v>
      </c>
    </row>
    <row r="44" spans="1:15" s="1" customFormat="1" ht="30.75" customHeight="1" x14ac:dyDescent="0.2">
      <c r="A44" s="132" t="s">
        <v>28</v>
      </c>
      <c r="B44" s="132"/>
      <c r="C44" s="133" t="s">
        <v>22</v>
      </c>
      <c r="D44" s="133"/>
      <c r="E44" s="133"/>
      <c r="F44" s="84" t="s">
        <v>41</v>
      </c>
      <c r="G44" s="84" t="s">
        <v>89</v>
      </c>
      <c r="H44" s="134">
        <v>240</v>
      </c>
      <c r="I44" s="134"/>
      <c r="J44" s="125">
        <v>12012012.01</v>
      </c>
      <c r="K44" s="125"/>
      <c r="L44" s="8">
        <v>2202202.2000000002</v>
      </c>
      <c r="M44" s="10">
        <f t="shared" si="3"/>
        <v>9809809.8099999987</v>
      </c>
      <c r="N44" s="11">
        <f t="shared" si="1"/>
        <v>0.18333333318070835</v>
      </c>
      <c r="O44" s="18" t="s">
        <v>27</v>
      </c>
    </row>
    <row r="45" spans="1:15" s="1" customFormat="1" ht="24.75" customHeight="1" x14ac:dyDescent="0.2">
      <c r="A45" s="132" t="s">
        <v>90</v>
      </c>
      <c r="B45" s="132"/>
      <c r="C45" s="133" t="s">
        <v>22</v>
      </c>
      <c r="D45" s="133"/>
      <c r="E45" s="133"/>
      <c r="F45" s="84" t="s">
        <v>41</v>
      </c>
      <c r="G45" s="84" t="s">
        <v>91</v>
      </c>
      <c r="H45" s="134"/>
      <c r="I45" s="134"/>
      <c r="J45" s="135">
        <f t="shared" ref="J45" si="8">J46</f>
        <v>19999367.370000001</v>
      </c>
      <c r="K45" s="135"/>
      <c r="L45" s="15">
        <f t="shared" ref="L45" si="9">L46</f>
        <v>0</v>
      </c>
      <c r="M45" s="19">
        <f t="shared" si="3"/>
        <v>19999367.370000001</v>
      </c>
      <c r="N45" s="20">
        <f t="shared" si="1"/>
        <v>0</v>
      </c>
      <c r="O45" s="18" t="s">
        <v>27</v>
      </c>
    </row>
    <row r="46" spans="1:15" s="1" customFormat="1" ht="24.75" customHeight="1" x14ac:dyDescent="0.2">
      <c r="A46" s="132" t="s">
        <v>28</v>
      </c>
      <c r="B46" s="132"/>
      <c r="C46" s="133" t="s">
        <v>22</v>
      </c>
      <c r="D46" s="133"/>
      <c r="E46" s="133"/>
      <c r="F46" s="84" t="s">
        <v>41</v>
      </c>
      <c r="G46" s="84" t="s">
        <v>91</v>
      </c>
      <c r="H46" s="134">
        <v>240</v>
      </c>
      <c r="I46" s="134"/>
      <c r="J46" s="125">
        <v>19999367.370000001</v>
      </c>
      <c r="K46" s="125"/>
      <c r="L46" s="8">
        <v>0</v>
      </c>
      <c r="M46" s="10">
        <f t="shared" si="3"/>
        <v>19999367.370000001</v>
      </c>
      <c r="N46" s="11">
        <f t="shared" si="1"/>
        <v>0</v>
      </c>
      <c r="O46" s="18" t="s">
        <v>27</v>
      </c>
    </row>
    <row r="47" spans="1:15" s="1" customFormat="1" ht="113.25" customHeight="1" x14ac:dyDescent="0.2">
      <c r="A47" s="128" t="s">
        <v>84</v>
      </c>
      <c r="B47" s="128"/>
      <c r="C47" s="129"/>
      <c r="D47" s="129"/>
      <c r="E47" s="129"/>
      <c r="F47" s="83"/>
      <c r="G47" s="83"/>
      <c r="H47" s="130" t="s">
        <v>0</v>
      </c>
      <c r="I47" s="130"/>
      <c r="J47" s="131">
        <f>J48</f>
        <v>250000</v>
      </c>
      <c r="K47" s="131"/>
      <c r="L47" s="13">
        <f>L48</f>
        <v>127859.74</v>
      </c>
      <c r="M47" s="13">
        <f t="shared" si="3"/>
        <v>122140.26</v>
      </c>
      <c r="N47" s="14">
        <f t="shared" si="1"/>
        <v>0.51143896</v>
      </c>
      <c r="O47" s="14"/>
    </row>
    <row r="48" spans="1:15" s="1" customFormat="1" ht="31.5" customHeight="1" x14ac:dyDescent="0.2">
      <c r="A48" s="132" t="s">
        <v>28</v>
      </c>
      <c r="B48" s="132"/>
      <c r="C48" s="133" t="s">
        <v>22</v>
      </c>
      <c r="D48" s="133"/>
      <c r="E48" s="133"/>
      <c r="F48" s="84" t="s">
        <v>53</v>
      </c>
      <c r="G48" s="84" t="s">
        <v>54</v>
      </c>
      <c r="H48" s="134">
        <v>240</v>
      </c>
      <c r="I48" s="134"/>
      <c r="J48" s="125">
        <v>250000</v>
      </c>
      <c r="K48" s="125"/>
      <c r="L48" s="8">
        <v>127859.74</v>
      </c>
      <c r="M48" s="10">
        <f t="shared" si="3"/>
        <v>122140.26</v>
      </c>
      <c r="N48" s="11">
        <f>L48/J48</f>
        <v>0.51143896</v>
      </c>
      <c r="O48" s="18" t="s">
        <v>27</v>
      </c>
    </row>
    <row r="49" spans="1:17" s="1" customFormat="1" ht="15.75" x14ac:dyDescent="0.2">
      <c r="A49" s="124" t="s">
        <v>55</v>
      </c>
      <c r="B49" s="124"/>
      <c r="C49" s="124"/>
      <c r="D49" s="124"/>
      <c r="E49" s="124"/>
      <c r="F49" s="124"/>
      <c r="G49" s="124"/>
      <c r="H49" s="124"/>
      <c r="I49" s="124"/>
      <c r="J49" s="125">
        <f>J7+J10+J18+J23+J27+J32+J15+J38+J47+J25+J35</f>
        <v>68580770.890000001</v>
      </c>
      <c r="K49" s="125"/>
      <c r="L49" s="8">
        <f>L7+L10+L18+L23+L27+L32+L15+L38+L47+L35</f>
        <v>11185763.860000001</v>
      </c>
      <c r="M49" s="8">
        <f t="shared" si="3"/>
        <v>57395007.030000001</v>
      </c>
      <c r="N49" s="9">
        <f>L49/J49</f>
        <v>0.16310350138731142</v>
      </c>
      <c r="O49" s="17"/>
    </row>
    <row r="50" spans="1:17" s="1" customFormat="1" ht="15" x14ac:dyDescent="0.2">
      <c r="A50" s="89"/>
      <c r="B50" s="37"/>
      <c r="C50" s="89"/>
      <c r="D50" s="89"/>
      <c r="E50" s="89"/>
      <c r="F50" s="89"/>
      <c r="G50" s="89"/>
      <c r="H50" s="89"/>
      <c r="I50" s="89"/>
      <c r="J50" s="82"/>
      <c r="K50" s="82"/>
    </row>
    <row r="51" spans="1:17" s="1" customFormat="1" ht="15.75" x14ac:dyDescent="0.2">
      <c r="A51" s="89"/>
      <c r="B51" s="126" t="s">
        <v>56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7" s="1" customFormat="1" ht="15" x14ac:dyDescent="0.2">
      <c r="A52" s="89"/>
      <c r="B52" s="89"/>
      <c r="C52" s="89"/>
      <c r="D52" s="89"/>
      <c r="E52" s="89"/>
      <c r="F52" s="89"/>
      <c r="G52" s="89"/>
      <c r="H52" s="89"/>
      <c r="I52" s="89"/>
      <c r="J52" s="127"/>
      <c r="K52" s="127"/>
    </row>
    <row r="53" spans="1:17" s="1" customFormat="1" ht="15.75" x14ac:dyDescent="0.2">
      <c r="A53" s="126" t="s">
        <v>57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21"/>
      <c r="M53" s="21"/>
      <c r="N53" s="40"/>
    </row>
    <row r="54" spans="1:17" s="1" customFormat="1" ht="15.75" x14ac:dyDescent="0.25">
      <c r="A54" s="126" t="s">
        <v>72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22"/>
      <c r="M54" s="21"/>
      <c r="N54" s="40"/>
    </row>
    <row r="55" spans="1:17" s="1" customFormat="1" ht="14.25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7" s="1" customFormat="1" x14ac:dyDescent="0.2">
      <c r="A56" s="117"/>
      <c r="B56" s="117"/>
      <c r="C56" s="118"/>
      <c r="D56" s="118"/>
      <c r="E56" s="118"/>
      <c r="F56" s="118"/>
      <c r="G56" s="118"/>
      <c r="H56" s="118"/>
      <c r="I56" s="118"/>
      <c r="J56" s="119"/>
      <c r="K56" s="119"/>
      <c r="L56" s="119"/>
      <c r="M56" s="119"/>
      <c r="N56" s="119"/>
      <c r="O56" s="119"/>
      <c r="P56" s="119"/>
      <c r="Q56" s="81"/>
    </row>
    <row r="57" spans="1:17" s="1" customFormat="1" x14ac:dyDescent="0.2">
      <c r="A57" s="120" t="s">
        <v>0</v>
      </c>
      <c r="B57" s="120"/>
      <c r="C57" s="81"/>
      <c r="D57" s="121"/>
      <c r="E57" s="121"/>
      <c r="F57" s="121"/>
      <c r="G57" s="121"/>
      <c r="H57" s="121"/>
      <c r="I57" s="81"/>
      <c r="J57" s="122"/>
      <c r="K57" s="122"/>
      <c r="L57" s="122"/>
      <c r="M57" s="122"/>
      <c r="N57" s="122"/>
      <c r="O57" s="122"/>
      <c r="P57" s="123"/>
      <c r="Q57" s="123"/>
    </row>
    <row r="58" spans="1:17" s="1" customFormat="1" x14ac:dyDescent="0.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</sheetData>
  <mergeCells count="198">
    <mergeCell ref="A1:H1"/>
    <mergeCell ref="A2:K2"/>
    <mergeCell ref="A3:B4"/>
    <mergeCell ref="C3:I3"/>
    <mergeCell ref="J3:K4"/>
    <mergeCell ref="C4:E4"/>
    <mergeCell ref="H4:I4"/>
    <mergeCell ref="A35:B35"/>
    <mergeCell ref="C35:E35"/>
    <mergeCell ref="H35:I35"/>
    <mergeCell ref="J35:K35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9:B29"/>
    <mergeCell ref="C29:E29"/>
    <mergeCell ref="H29:I29"/>
    <mergeCell ref="J29:K29"/>
    <mergeCell ref="A32:B32"/>
    <mergeCell ref="C32:E32"/>
    <mergeCell ref="H32:I32"/>
    <mergeCell ref="J32:K32"/>
    <mergeCell ref="C31:E31"/>
    <mergeCell ref="H31:I31"/>
    <mergeCell ref="J31:K31"/>
    <mergeCell ref="A38:B38"/>
    <mergeCell ref="C38:E38"/>
    <mergeCell ref="H38:I38"/>
    <mergeCell ref="J38:K38"/>
    <mergeCell ref="A39:B39"/>
    <mergeCell ref="C39:E39"/>
    <mergeCell ref="H39:I39"/>
    <mergeCell ref="J39:K39"/>
    <mergeCell ref="A33:B33"/>
    <mergeCell ref="C33:E33"/>
    <mergeCell ref="H33:I33"/>
    <mergeCell ref="J33:K33"/>
    <mergeCell ref="A34:B34"/>
    <mergeCell ref="C34:E34"/>
    <mergeCell ref="H34:I34"/>
    <mergeCell ref="J34:K34"/>
    <mergeCell ref="A36:B36"/>
    <mergeCell ref="C36:E36"/>
    <mergeCell ref="H36:I36"/>
    <mergeCell ref="J36:K36"/>
    <mergeCell ref="A37:B37"/>
    <mergeCell ref="C37:E37"/>
    <mergeCell ref="H37:I37"/>
    <mergeCell ref="J37:K37"/>
    <mergeCell ref="A42:B42"/>
    <mergeCell ref="C42:E42"/>
    <mergeCell ref="H42:I42"/>
    <mergeCell ref="J42:K42"/>
    <mergeCell ref="A43:B43"/>
    <mergeCell ref="C43:E43"/>
    <mergeCell ref="H43:I43"/>
    <mergeCell ref="J43:K43"/>
    <mergeCell ref="A40:B40"/>
    <mergeCell ref="C40:E40"/>
    <mergeCell ref="H40:I40"/>
    <mergeCell ref="J40:K40"/>
    <mergeCell ref="A41:B41"/>
    <mergeCell ref="C41:E41"/>
    <mergeCell ref="H41:I41"/>
    <mergeCell ref="J41:K41"/>
    <mergeCell ref="A46:B46"/>
    <mergeCell ref="C46:E46"/>
    <mergeCell ref="H46:I46"/>
    <mergeCell ref="J46:K46"/>
    <mergeCell ref="A47:B47"/>
    <mergeCell ref="C47:E47"/>
    <mergeCell ref="H47:I47"/>
    <mergeCell ref="J47:K47"/>
    <mergeCell ref="A44:B44"/>
    <mergeCell ref="C44:E44"/>
    <mergeCell ref="H44:I44"/>
    <mergeCell ref="J44:K44"/>
    <mergeCell ref="A45:B45"/>
    <mergeCell ref="C45:E45"/>
    <mergeCell ref="H45:I45"/>
    <mergeCell ref="J45:K45"/>
    <mergeCell ref="A57:B57"/>
    <mergeCell ref="D57:H57"/>
    <mergeCell ref="J57:O57"/>
    <mergeCell ref="P57:Q57"/>
    <mergeCell ref="A58:K58"/>
    <mergeCell ref="A30:B30"/>
    <mergeCell ref="C30:E30"/>
    <mergeCell ref="H30:I30"/>
    <mergeCell ref="J30:K30"/>
    <mergeCell ref="A31:B31"/>
    <mergeCell ref="B51:L51"/>
    <mergeCell ref="J52:K52"/>
    <mergeCell ref="A53:K53"/>
    <mergeCell ref="A54:K54"/>
    <mergeCell ref="A55:K55"/>
    <mergeCell ref="A56:B56"/>
    <mergeCell ref="C56:I56"/>
    <mergeCell ref="J56:P56"/>
    <mergeCell ref="A48:B48"/>
    <mergeCell ref="C48:E48"/>
    <mergeCell ref="H48:I48"/>
    <mergeCell ref="J48:K48"/>
    <mergeCell ref="A49:I49"/>
    <mergeCell ref="J49:K49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323E-0DA0-4D55-835A-91721355C369}">
  <dimension ref="A1:V53"/>
  <sheetViews>
    <sheetView workbookViewId="0">
      <selection activeCell="L44" sqref="L44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87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72" t="s">
        <v>10</v>
      </c>
      <c r="G4" s="72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69" t="s">
        <v>18</v>
      </c>
      <c r="G5" s="69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70"/>
      <c r="G6" s="70"/>
      <c r="H6" s="183"/>
      <c r="I6" s="183"/>
      <c r="J6" s="184">
        <f>J7+J10+J18</f>
        <v>11864741</v>
      </c>
      <c r="K6" s="184"/>
      <c r="L6" s="26">
        <f>L7+L10+L18</f>
        <v>4827939.8099999996</v>
      </c>
      <c r="M6" s="26">
        <f t="shared" ref="M6:M22" si="0">J6-L6</f>
        <v>7036801.1900000004</v>
      </c>
      <c r="N6" s="27">
        <f t="shared" ref="N6:N42" si="1">L6/J6</f>
        <v>0.4069148926217605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74" t="s">
        <v>23</v>
      </c>
      <c r="G7" s="74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305280.5</v>
      </c>
      <c r="M7" s="75">
        <f t="shared" si="0"/>
        <v>496953.5</v>
      </c>
      <c r="N7" s="6">
        <f t="shared" si="1"/>
        <v>0.38053797271120399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73" t="s">
        <v>23</v>
      </c>
      <c r="G8" s="73" t="s">
        <v>26</v>
      </c>
      <c r="H8" s="134">
        <v>120</v>
      </c>
      <c r="I8" s="134"/>
      <c r="J8" s="125">
        <v>794234</v>
      </c>
      <c r="K8" s="125"/>
      <c r="L8" s="8">
        <v>297280.5</v>
      </c>
      <c r="M8" s="8">
        <f t="shared" si="0"/>
        <v>496953.5</v>
      </c>
      <c r="N8" s="9">
        <f t="shared" si="1"/>
        <v>0.37429838057801607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73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74" t="s">
        <v>30</v>
      </c>
      <c r="G10" s="74" t="s">
        <v>31</v>
      </c>
      <c r="H10" s="173" t="s">
        <v>0</v>
      </c>
      <c r="I10" s="173"/>
      <c r="J10" s="174">
        <f>J11+J12+J13+J14</f>
        <v>3488556</v>
      </c>
      <c r="K10" s="174"/>
      <c r="L10" s="5">
        <f>L11+L12+L13+L14</f>
        <v>1540593.37</v>
      </c>
      <c r="M10" s="5">
        <f t="shared" si="0"/>
        <v>1947962.63</v>
      </c>
      <c r="N10" s="6">
        <f t="shared" si="1"/>
        <v>0.44161348420377949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73" t="s">
        <v>30</v>
      </c>
      <c r="G11" s="73" t="s">
        <v>32</v>
      </c>
      <c r="H11" s="134">
        <v>120</v>
      </c>
      <c r="I11" s="134"/>
      <c r="J11" s="125">
        <v>2321505</v>
      </c>
      <c r="K11" s="125"/>
      <c r="L11" s="8">
        <v>922087.3</v>
      </c>
      <c r="M11" s="10">
        <f t="shared" si="0"/>
        <v>1399417.7</v>
      </c>
      <c r="N11" s="11">
        <f t="shared" si="1"/>
        <v>0.3971937600823604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73" t="s">
        <v>30</v>
      </c>
      <c r="G12" s="32" t="s">
        <v>33</v>
      </c>
      <c r="H12" s="134">
        <v>240</v>
      </c>
      <c r="I12" s="134"/>
      <c r="J12" s="125">
        <v>1134051</v>
      </c>
      <c r="K12" s="125"/>
      <c r="L12" s="8">
        <v>598506.06999999995</v>
      </c>
      <c r="M12" s="10">
        <f t="shared" si="0"/>
        <v>535544.93000000005</v>
      </c>
      <c r="N12" s="11">
        <f t="shared" si="1"/>
        <v>0.52775939530056404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73" t="s">
        <v>30</v>
      </c>
      <c r="G13" s="73" t="s">
        <v>33</v>
      </c>
      <c r="H13" s="134">
        <v>850</v>
      </c>
      <c r="I13" s="134"/>
      <c r="J13" s="125">
        <v>13000</v>
      </c>
      <c r="K13" s="125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73" t="s">
        <v>33</v>
      </c>
      <c r="H14" s="134">
        <v>240</v>
      </c>
      <c r="I14" s="134"/>
      <c r="J14" s="125">
        <v>20000</v>
      </c>
      <c r="K14" s="125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77"/>
      <c r="G15" s="77"/>
      <c r="H15" s="130"/>
      <c r="I15" s="130"/>
      <c r="J15" s="131">
        <f>J17</f>
        <v>126000</v>
      </c>
      <c r="K15" s="131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74" t="s">
        <v>37</v>
      </c>
      <c r="G18" s="33" t="s">
        <v>38</v>
      </c>
      <c r="H18" s="173" t="s">
        <v>0</v>
      </c>
      <c r="I18" s="173"/>
      <c r="J18" s="174">
        <f>J19+J20+J22+J21</f>
        <v>7573951</v>
      </c>
      <c r="K18" s="174"/>
      <c r="L18" s="5">
        <f>L19+L20+L22+L21</f>
        <v>2982065.9399999995</v>
      </c>
      <c r="M18" s="5">
        <f t="shared" si="0"/>
        <v>4591885.0600000005</v>
      </c>
      <c r="N18" s="6">
        <f t="shared" si="1"/>
        <v>0.39372659527372167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73" t="s">
        <v>37</v>
      </c>
      <c r="G19" s="32" t="s">
        <v>86</v>
      </c>
      <c r="H19" s="162">
        <v>110</v>
      </c>
      <c r="I19" s="162"/>
      <c r="J19" s="125">
        <v>5486543</v>
      </c>
      <c r="K19" s="125"/>
      <c r="L19" s="8">
        <v>2186055.13</v>
      </c>
      <c r="M19" s="10">
        <f>J19-L19</f>
        <v>3300487.87</v>
      </c>
      <c r="N19" s="11">
        <f>L19/J19</f>
        <v>0.39843944173954343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76" t="s">
        <v>37</v>
      </c>
      <c r="G20" s="34" t="s">
        <v>86</v>
      </c>
      <c r="H20" s="162">
        <v>240</v>
      </c>
      <c r="I20" s="162"/>
      <c r="J20" s="163">
        <v>649913.69999999995</v>
      </c>
      <c r="K20" s="163"/>
      <c r="L20" s="12">
        <v>335445.5</v>
      </c>
      <c r="M20" s="10">
        <f t="shared" si="0"/>
        <v>314468.19999999995</v>
      </c>
      <c r="N20" s="11">
        <f t="shared" si="1"/>
        <v>0.51613852731524201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76" t="s">
        <v>37</v>
      </c>
      <c r="G21" s="34" t="s">
        <v>86</v>
      </c>
      <c r="H21" s="162">
        <v>850</v>
      </c>
      <c r="I21" s="162"/>
      <c r="J21" s="163">
        <v>86.3</v>
      </c>
      <c r="K21" s="163"/>
      <c r="L21" s="12">
        <v>86.3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86</v>
      </c>
      <c r="H22" s="162">
        <v>110</v>
      </c>
      <c r="I22" s="162"/>
      <c r="J22" s="125">
        <v>1437408</v>
      </c>
      <c r="K22" s="125"/>
      <c r="L22" s="8">
        <v>460479.01</v>
      </c>
      <c r="M22" s="10">
        <f t="shared" si="0"/>
        <v>976928.99</v>
      </c>
      <c r="N22" s="11">
        <f t="shared" si="1"/>
        <v>0.32035372698635323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64000</v>
      </c>
      <c r="M23" s="28">
        <f>J23-L23</f>
        <v>128000</v>
      </c>
      <c r="N23" s="29">
        <f>L23/J23</f>
        <v>0.33333333333333331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64000</v>
      </c>
      <c r="M24" s="30">
        <f>J24-L24</f>
        <v>128000</v>
      </c>
      <c r="N24" s="31">
        <f>L24/J24</f>
        <v>0.33333333333333331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77"/>
      <c r="H27" s="130"/>
      <c r="I27" s="130"/>
      <c r="J27" s="131">
        <f>J29</f>
        <v>1961824.66</v>
      </c>
      <c r="K27" s="131"/>
      <c r="L27" s="13">
        <f>L29</f>
        <v>258587.31</v>
      </c>
      <c r="M27" s="13">
        <f>M29</f>
        <v>1703237.3499999999</v>
      </c>
      <c r="N27" s="14">
        <f t="shared" si="1"/>
        <v>0.1318095930142911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1961824.66</v>
      </c>
      <c r="K28" s="135"/>
      <c r="L28" s="15">
        <f>L29</f>
        <v>258587.31</v>
      </c>
      <c r="M28" s="15">
        <f>M29</f>
        <v>1703237.3499999999</v>
      </c>
      <c r="N28" s="16">
        <f t="shared" si="1"/>
        <v>0.1318095930142911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1961824.66</v>
      </c>
      <c r="K29" s="125"/>
      <c r="L29" s="8">
        <v>258587.31</v>
      </c>
      <c r="M29" s="8">
        <f>J29-L29</f>
        <v>1703237.3499999999</v>
      </c>
      <c r="N29" s="9">
        <f t="shared" si="1"/>
        <v>0.1318095930142911</v>
      </c>
      <c r="O29" s="18" t="s">
        <v>47</v>
      </c>
    </row>
    <row r="30" spans="1:15" s="1" customFormat="1" ht="127.5" customHeight="1" x14ac:dyDescent="0.2">
      <c r="A30" s="145" t="s">
        <v>80</v>
      </c>
      <c r="B30" s="146"/>
      <c r="C30" s="147"/>
      <c r="D30" s="148"/>
      <c r="E30" s="149"/>
      <c r="F30" s="77"/>
      <c r="G30" s="77"/>
      <c r="H30" s="150"/>
      <c r="I30" s="151"/>
      <c r="J30" s="152">
        <f>J32</f>
        <v>250000</v>
      </c>
      <c r="K30" s="153"/>
      <c r="L30" s="13">
        <f>L32</f>
        <v>81000</v>
      </c>
      <c r="M30" s="13">
        <f t="shared" ref="M30:M44" si="2">J30-L30</f>
        <v>169000</v>
      </c>
      <c r="N30" s="14">
        <f t="shared" si="1"/>
        <v>0.32400000000000001</v>
      </c>
      <c r="O30" s="14"/>
    </row>
    <row r="31" spans="1:15" s="1" customFormat="1" ht="63.75" customHeight="1" x14ac:dyDescent="0.2">
      <c r="A31" s="136" t="s">
        <v>81</v>
      </c>
      <c r="B31" s="137"/>
      <c r="C31" s="138" t="s">
        <v>22</v>
      </c>
      <c r="D31" s="139"/>
      <c r="E31" s="140"/>
      <c r="F31" s="73" t="s">
        <v>48</v>
      </c>
      <c r="G31" s="73" t="s">
        <v>49</v>
      </c>
      <c r="H31" s="141" t="s">
        <v>0</v>
      </c>
      <c r="I31" s="142"/>
      <c r="J31" s="154">
        <f>J32</f>
        <v>250000</v>
      </c>
      <c r="K31" s="155"/>
      <c r="L31" s="15">
        <f>L32</f>
        <v>81000</v>
      </c>
      <c r="M31" s="19">
        <f t="shared" si="2"/>
        <v>169000</v>
      </c>
      <c r="N31" s="20">
        <f t="shared" si="1"/>
        <v>0.32400000000000001</v>
      </c>
      <c r="O31" s="20"/>
    </row>
    <row r="32" spans="1:15" s="1" customFormat="1" ht="51" customHeight="1" x14ac:dyDescent="0.2">
      <c r="A32" s="136" t="s">
        <v>28</v>
      </c>
      <c r="B32" s="137"/>
      <c r="C32" s="138" t="s">
        <v>22</v>
      </c>
      <c r="D32" s="139"/>
      <c r="E32" s="140"/>
      <c r="F32" s="73" t="s">
        <v>48</v>
      </c>
      <c r="G32" s="73" t="s">
        <v>49</v>
      </c>
      <c r="H32" s="141">
        <v>240</v>
      </c>
      <c r="I32" s="142"/>
      <c r="J32" s="143">
        <v>250000</v>
      </c>
      <c r="K32" s="144"/>
      <c r="L32" s="8">
        <v>81000</v>
      </c>
      <c r="M32" s="10">
        <f t="shared" si="2"/>
        <v>169000</v>
      </c>
      <c r="N32" s="11">
        <f t="shared" si="1"/>
        <v>0.32400000000000001</v>
      </c>
      <c r="O32" s="18" t="s">
        <v>27</v>
      </c>
    </row>
    <row r="33" spans="1:15" s="1" customFormat="1" ht="113.25" customHeight="1" x14ac:dyDescent="0.2">
      <c r="A33" s="128" t="s">
        <v>82</v>
      </c>
      <c r="B33" s="128"/>
      <c r="C33" s="129"/>
      <c r="D33" s="129"/>
      <c r="E33" s="129"/>
      <c r="F33" s="77"/>
      <c r="G33" s="77"/>
      <c r="H33" s="130" t="s">
        <v>0</v>
      </c>
      <c r="I33" s="130"/>
      <c r="J33" s="131">
        <f>J35+J37+J39+J41</f>
        <v>45222613</v>
      </c>
      <c r="K33" s="131"/>
      <c r="L33" s="13">
        <f>L35+L37</f>
        <v>1520056.7</v>
      </c>
      <c r="M33" s="13">
        <f t="shared" si="2"/>
        <v>43702556.299999997</v>
      </c>
      <c r="N33" s="14">
        <f t="shared" si="1"/>
        <v>3.3612756962982215E-2</v>
      </c>
      <c r="O33" s="14"/>
    </row>
    <row r="34" spans="1:15" s="1" customFormat="1" ht="60.75" customHeight="1" x14ac:dyDescent="0.2">
      <c r="A34" s="132" t="s">
        <v>83</v>
      </c>
      <c r="B34" s="132"/>
      <c r="C34" s="133" t="s">
        <v>22</v>
      </c>
      <c r="D34" s="133"/>
      <c r="E34" s="133"/>
      <c r="F34" s="73" t="s">
        <v>41</v>
      </c>
      <c r="G34" s="73" t="s">
        <v>52</v>
      </c>
      <c r="H34" s="134" t="s">
        <v>0</v>
      </c>
      <c r="I34" s="134"/>
      <c r="J34" s="135">
        <f>J35</f>
        <v>6304817.2000000002</v>
      </c>
      <c r="K34" s="135"/>
      <c r="L34" s="15">
        <f>L35</f>
        <v>1520056.7</v>
      </c>
      <c r="M34" s="19">
        <f t="shared" si="2"/>
        <v>4784760.5</v>
      </c>
      <c r="N34" s="20">
        <f t="shared" si="1"/>
        <v>0.24109449200208372</v>
      </c>
      <c r="O34" s="20"/>
    </row>
    <row r="35" spans="1:15" s="1" customFormat="1" ht="30.75" customHeight="1" x14ac:dyDescent="0.2">
      <c r="A35" s="132" t="s">
        <v>28</v>
      </c>
      <c r="B35" s="132"/>
      <c r="C35" s="133" t="s">
        <v>22</v>
      </c>
      <c r="D35" s="133"/>
      <c r="E35" s="133"/>
      <c r="F35" s="73" t="s">
        <v>41</v>
      </c>
      <c r="G35" s="73" t="s">
        <v>52</v>
      </c>
      <c r="H35" s="134">
        <v>240</v>
      </c>
      <c r="I35" s="134"/>
      <c r="J35" s="125">
        <v>6304817.2000000002</v>
      </c>
      <c r="K35" s="125"/>
      <c r="L35" s="8">
        <v>1520056.7</v>
      </c>
      <c r="M35" s="10">
        <f t="shared" si="2"/>
        <v>4784760.5</v>
      </c>
      <c r="N35" s="11">
        <f t="shared" si="1"/>
        <v>0.24109449200208372</v>
      </c>
      <c r="O35" s="18" t="s">
        <v>27</v>
      </c>
    </row>
    <row r="36" spans="1:15" s="1" customFormat="1" ht="27" customHeight="1" x14ac:dyDescent="0.2">
      <c r="A36" s="132" t="s">
        <v>68</v>
      </c>
      <c r="B36" s="132"/>
      <c r="C36" s="133" t="s">
        <v>22</v>
      </c>
      <c r="D36" s="133"/>
      <c r="E36" s="133"/>
      <c r="F36" s="73" t="s">
        <v>41</v>
      </c>
      <c r="G36" s="73" t="s">
        <v>69</v>
      </c>
      <c r="H36" s="134"/>
      <c r="I36" s="134"/>
      <c r="J36" s="135">
        <f>J37</f>
        <v>6906416.4199999999</v>
      </c>
      <c r="K36" s="135"/>
      <c r="L36" s="15">
        <f>L37</f>
        <v>0</v>
      </c>
      <c r="M36" s="19">
        <f t="shared" si="2"/>
        <v>6906416.4199999999</v>
      </c>
      <c r="N36" s="20">
        <f t="shared" si="1"/>
        <v>0</v>
      </c>
      <c r="O36" s="18" t="s">
        <v>27</v>
      </c>
    </row>
    <row r="37" spans="1:15" s="1" customFormat="1" ht="24.75" customHeight="1" x14ac:dyDescent="0.2">
      <c r="A37" s="132" t="s">
        <v>28</v>
      </c>
      <c r="B37" s="132"/>
      <c r="C37" s="133" t="s">
        <v>22</v>
      </c>
      <c r="D37" s="133"/>
      <c r="E37" s="133"/>
      <c r="F37" s="73" t="s">
        <v>41</v>
      </c>
      <c r="G37" s="73" t="s">
        <v>69</v>
      </c>
      <c r="H37" s="134">
        <v>240</v>
      </c>
      <c r="I37" s="134"/>
      <c r="J37" s="125">
        <v>6906416.4199999999</v>
      </c>
      <c r="K37" s="125"/>
      <c r="L37" s="8">
        <v>0</v>
      </c>
      <c r="M37" s="10">
        <f t="shared" si="2"/>
        <v>6906416.4199999999</v>
      </c>
      <c r="N37" s="11">
        <f t="shared" si="1"/>
        <v>0</v>
      </c>
      <c r="O37" s="18" t="s">
        <v>27</v>
      </c>
    </row>
    <row r="38" spans="1:15" s="1" customFormat="1" ht="44.25" customHeight="1" x14ac:dyDescent="0.2">
      <c r="A38" s="132" t="s">
        <v>88</v>
      </c>
      <c r="B38" s="132"/>
      <c r="C38" s="133" t="s">
        <v>22</v>
      </c>
      <c r="D38" s="133"/>
      <c r="E38" s="133"/>
      <c r="F38" s="73" t="s">
        <v>41</v>
      </c>
      <c r="G38" s="73" t="s">
        <v>89</v>
      </c>
      <c r="H38" s="134"/>
      <c r="I38" s="134"/>
      <c r="J38" s="135">
        <f t="shared" ref="J38" si="3">J39</f>
        <v>12012012.01</v>
      </c>
      <c r="K38" s="135"/>
      <c r="L38" s="15">
        <f t="shared" ref="L38" si="4">L39</f>
        <v>0</v>
      </c>
      <c r="M38" s="19">
        <f t="shared" ref="M38:M41" si="5">J38-L38</f>
        <v>12012012.01</v>
      </c>
      <c r="N38" s="20">
        <f t="shared" ref="N38:N41" si="6">L38/J38</f>
        <v>0</v>
      </c>
      <c r="O38" s="18" t="s">
        <v>27</v>
      </c>
    </row>
    <row r="39" spans="1:15" s="1" customFormat="1" ht="30.75" customHeight="1" x14ac:dyDescent="0.2">
      <c r="A39" s="132" t="s">
        <v>28</v>
      </c>
      <c r="B39" s="132"/>
      <c r="C39" s="133" t="s">
        <v>22</v>
      </c>
      <c r="D39" s="133"/>
      <c r="E39" s="133"/>
      <c r="F39" s="73" t="s">
        <v>41</v>
      </c>
      <c r="G39" s="73" t="s">
        <v>89</v>
      </c>
      <c r="H39" s="134">
        <v>240</v>
      </c>
      <c r="I39" s="134"/>
      <c r="J39" s="125">
        <v>12012012.01</v>
      </c>
      <c r="K39" s="125"/>
      <c r="L39" s="8">
        <v>0</v>
      </c>
      <c r="M39" s="10">
        <f t="shared" si="5"/>
        <v>12012012.01</v>
      </c>
      <c r="N39" s="11">
        <f t="shared" si="6"/>
        <v>0</v>
      </c>
      <c r="O39" s="18" t="s">
        <v>27</v>
      </c>
    </row>
    <row r="40" spans="1:15" s="1" customFormat="1" ht="24.75" customHeight="1" x14ac:dyDescent="0.2">
      <c r="A40" s="132" t="s">
        <v>90</v>
      </c>
      <c r="B40" s="132"/>
      <c r="C40" s="133" t="s">
        <v>22</v>
      </c>
      <c r="D40" s="133"/>
      <c r="E40" s="133"/>
      <c r="F40" s="73" t="s">
        <v>41</v>
      </c>
      <c r="G40" s="73" t="s">
        <v>91</v>
      </c>
      <c r="H40" s="134"/>
      <c r="I40" s="134"/>
      <c r="J40" s="135">
        <f t="shared" ref="J40" si="7">J41</f>
        <v>19999367.370000001</v>
      </c>
      <c r="K40" s="135"/>
      <c r="L40" s="15">
        <f t="shared" ref="L40" si="8">L41</f>
        <v>0</v>
      </c>
      <c r="M40" s="19">
        <f t="shared" si="5"/>
        <v>19999367.370000001</v>
      </c>
      <c r="N40" s="20">
        <f t="shared" si="6"/>
        <v>0</v>
      </c>
      <c r="O40" s="18" t="s">
        <v>27</v>
      </c>
    </row>
    <row r="41" spans="1:15" s="1" customFormat="1" ht="24.75" customHeight="1" x14ac:dyDescent="0.2">
      <c r="A41" s="132" t="s">
        <v>28</v>
      </c>
      <c r="B41" s="132"/>
      <c r="C41" s="133" t="s">
        <v>22</v>
      </c>
      <c r="D41" s="133"/>
      <c r="E41" s="133"/>
      <c r="F41" s="73" t="s">
        <v>41</v>
      </c>
      <c r="G41" s="73" t="s">
        <v>91</v>
      </c>
      <c r="H41" s="134">
        <v>240</v>
      </c>
      <c r="I41" s="134"/>
      <c r="J41" s="125">
        <v>19999367.370000001</v>
      </c>
      <c r="K41" s="125"/>
      <c r="L41" s="8">
        <v>0</v>
      </c>
      <c r="M41" s="10">
        <f t="shared" si="5"/>
        <v>19999367.370000001</v>
      </c>
      <c r="N41" s="11">
        <f t="shared" si="6"/>
        <v>0</v>
      </c>
      <c r="O41" s="18" t="s">
        <v>27</v>
      </c>
    </row>
    <row r="42" spans="1:15" s="1" customFormat="1" ht="113.25" customHeight="1" x14ac:dyDescent="0.2">
      <c r="A42" s="128" t="s">
        <v>84</v>
      </c>
      <c r="B42" s="128"/>
      <c r="C42" s="129"/>
      <c r="D42" s="129"/>
      <c r="E42" s="129"/>
      <c r="F42" s="77"/>
      <c r="G42" s="77"/>
      <c r="H42" s="130" t="s">
        <v>0</v>
      </c>
      <c r="I42" s="130"/>
      <c r="J42" s="131">
        <f>J43</f>
        <v>250000</v>
      </c>
      <c r="K42" s="131"/>
      <c r="L42" s="13">
        <f>L43</f>
        <v>125552.77</v>
      </c>
      <c r="M42" s="13">
        <f t="shared" si="2"/>
        <v>124447.23</v>
      </c>
      <c r="N42" s="14">
        <f t="shared" si="1"/>
        <v>0.50221108000000003</v>
      </c>
      <c r="O42" s="14"/>
    </row>
    <row r="43" spans="1:15" s="1" customFormat="1" ht="31.5" customHeight="1" x14ac:dyDescent="0.2">
      <c r="A43" s="132" t="s">
        <v>28</v>
      </c>
      <c r="B43" s="132"/>
      <c r="C43" s="133" t="s">
        <v>22</v>
      </c>
      <c r="D43" s="133"/>
      <c r="E43" s="133"/>
      <c r="F43" s="73" t="s">
        <v>53</v>
      </c>
      <c r="G43" s="73" t="s">
        <v>54</v>
      </c>
      <c r="H43" s="134">
        <v>240</v>
      </c>
      <c r="I43" s="134"/>
      <c r="J43" s="125">
        <v>250000</v>
      </c>
      <c r="K43" s="125"/>
      <c r="L43" s="8">
        <v>125552.77</v>
      </c>
      <c r="M43" s="10">
        <f t="shared" si="2"/>
        <v>124447.23</v>
      </c>
      <c r="N43" s="11">
        <f>L43/J43</f>
        <v>0.50221108000000003</v>
      </c>
      <c r="O43" s="18" t="s">
        <v>27</v>
      </c>
    </row>
    <row r="44" spans="1:15" s="1" customFormat="1" ht="15.75" x14ac:dyDescent="0.2">
      <c r="A44" s="124" t="s">
        <v>55</v>
      </c>
      <c r="B44" s="124"/>
      <c r="C44" s="124"/>
      <c r="D44" s="124"/>
      <c r="E44" s="124"/>
      <c r="F44" s="124"/>
      <c r="G44" s="124"/>
      <c r="H44" s="124"/>
      <c r="I44" s="124"/>
      <c r="J44" s="125">
        <f>J7+J10+J18+J23+J27+J30+J15+J33+J42+J25</f>
        <v>59877178.659999996</v>
      </c>
      <c r="K44" s="125"/>
      <c r="L44" s="8">
        <f>L7+L10+L18+L23+L27+L30+L15+L33+L42</f>
        <v>6887276.7999999989</v>
      </c>
      <c r="M44" s="8">
        <f t="shared" si="2"/>
        <v>52989901.859999999</v>
      </c>
      <c r="N44" s="9">
        <f>L44/J44</f>
        <v>0.11502340213970261</v>
      </c>
      <c r="O44" s="17"/>
    </row>
    <row r="45" spans="1:15" s="1" customFormat="1" ht="15" x14ac:dyDescent="0.2">
      <c r="A45" s="71"/>
      <c r="B45" s="37"/>
      <c r="C45" s="71"/>
      <c r="D45" s="71"/>
      <c r="E45" s="71"/>
      <c r="F45" s="71"/>
      <c r="G45" s="71"/>
      <c r="H45" s="71"/>
      <c r="I45" s="71"/>
      <c r="J45" s="79"/>
      <c r="K45" s="79"/>
    </row>
    <row r="46" spans="1:15" s="1" customFormat="1" ht="15.75" x14ac:dyDescent="0.2">
      <c r="A46" s="71"/>
      <c r="B46" s="126" t="s">
        <v>56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  <row r="47" spans="1:15" s="1" customFormat="1" ht="15" x14ac:dyDescent="0.2">
      <c r="A47" s="71"/>
      <c r="B47" s="71"/>
      <c r="C47" s="71"/>
      <c r="D47" s="71"/>
      <c r="E47" s="71"/>
      <c r="F47" s="71"/>
      <c r="G47" s="71"/>
      <c r="H47" s="71"/>
      <c r="I47" s="71"/>
      <c r="J47" s="127"/>
      <c r="K47" s="127"/>
    </row>
    <row r="48" spans="1:15" s="1" customFormat="1" ht="15.75" x14ac:dyDescent="0.2">
      <c r="A48" s="126" t="s">
        <v>57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21"/>
      <c r="M48" s="21"/>
      <c r="N48" s="40"/>
    </row>
    <row r="49" spans="1:17" s="1" customFormat="1" ht="15.75" x14ac:dyDescent="0.25">
      <c r="A49" s="126" t="s">
        <v>72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22"/>
      <c r="M49" s="21"/>
      <c r="N49" s="40"/>
    </row>
    <row r="50" spans="1:17" s="1" customFormat="1" ht="14.25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7" s="1" customFormat="1" x14ac:dyDescent="0.2">
      <c r="A51" s="117"/>
      <c r="B51" s="117"/>
      <c r="C51" s="118"/>
      <c r="D51" s="118"/>
      <c r="E51" s="118"/>
      <c r="F51" s="118"/>
      <c r="G51" s="118"/>
      <c r="H51" s="118"/>
      <c r="I51" s="118"/>
      <c r="J51" s="119"/>
      <c r="K51" s="119"/>
      <c r="L51" s="119"/>
      <c r="M51" s="119"/>
      <c r="N51" s="119"/>
      <c r="O51" s="119"/>
      <c r="P51" s="119"/>
      <c r="Q51" s="78"/>
    </row>
    <row r="52" spans="1:17" s="1" customFormat="1" x14ac:dyDescent="0.2">
      <c r="A52" s="120" t="s">
        <v>0</v>
      </c>
      <c r="B52" s="120"/>
      <c r="C52" s="78"/>
      <c r="D52" s="121"/>
      <c r="E52" s="121"/>
      <c r="F52" s="121"/>
      <c r="G52" s="121"/>
      <c r="H52" s="121"/>
      <c r="I52" s="78"/>
      <c r="J52" s="122"/>
      <c r="K52" s="122"/>
      <c r="L52" s="122"/>
      <c r="M52" s="122"/>
      <c r="N52" s="122"/>
      <c r="O52" s="122"/>
      <c r="P52" s="123"/>
      <c r="Q52" s="123"/>
    </row>
    <row r="53" spans="1:17" s="1" customFormat="1" x14ac:dyDescent="0.2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</sheetData>
  <mergeCells count="178">
    <mergeCell ref="A52:B52"/>
    <mergeCell ref="D52:H52"/>
    <mergeCell ref="J52:O52"/>
    <mergeCell ref="P52:Q52"/>
    <mergeCell ref="A53:K53"/>
    <mergeCell ref="A38:B38"/>
    <mergeCell ref="C38:E38"/>
    <mergeCell ref="H38:I38"/>
    <mergeCell ref="J38:K38"/>
    <mergeCell ref="A39:B39"/>
    <mergeCell ref="B46:L46"/>
    <mergeCell ref="J47:K47"/>
    <mergeCell ref="A48:K48"/>
    <mergeCell ref="A49:K49"/>
    <mergeCell ref="A50:K50"/>
    <mergeCell ref="A51:B51"/>
    <mergeCell ref="C51:I51"/>
    <mergeCell ref="J51:P51"/>
    <mergeCell ref="A43:B43"/>
    <mergeCell ref="C43:E43"/>
    <mergeCell ref="H43:I43"/>
    <mergeCell ref="J43:K43"/>
    <mergeCell ref="A44:I44"/>
    <mergeCell ref="J44:K44"/>
    <mergeCell ref="A37:B37"/>
    <mergeCell ref="C37:E37"/>
    <mergeCell ref="H37:I37"/>
    <mergeCell ref="J37:K37"/>
    <mergeCell ref="A42:B42"/>
    <mergeCell ref="C42:E42"/>
    <mergeCell ref="H42:I42"/>
    <mergeCell ref="J42:K42"/>
    <mergeCell ref="C39:E39"/>
    <mergeCell ref="H39:I39"/>
    <mergeCell ref="J39:K39"/>
    <mergeCell ref="A40:B40"/>
    <mergeCell ref="C40:E40"/>
    <mergeCell ref="H40:I40"/>
    <mergeCell ref="J40:K40"/>
    <mergeCell ref="A41:B41"/>
    <mergeCell ref="C41:E41"/>
    <mergeCell ref="H41:I41"/>
    <mergeCell ref="J41:K41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7:B7"/>
    <mergeCell ref="C7:E7"/>
    <mergeCell ref="H7:I7"/>
    <mergeCell ref="J7:K7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C3DA-5F7E-4F89-A1AE-D09798C737A5}">
  <dimension ref="A1:V49"/>
  <sheetViews>
    <sheetView topLeftCell="A34" workbookViewId="0">
      <selection activeCell="L40" sqref="L40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85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72" t="s">
        <v>10</v>
      </c>
      <c r="G4" s="72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69" t="s">
        <v>18</v>
      </c>
      <c r="G5" s="69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70"/>
      <c r="G6" s="70"/>
      <c r="H6" s="183"/>
      <c r="I6" s="183"/>
      <c r="J6" s="184">
        <f>J7+J10+J18</f>
        <v>11864692.199999999</v>
      </c>
      <c r="K6" s="184"/>
      <c r="L6" s="26">
        <f>L7+L10+L18</f>
        <v>3819825.77</v>
      </c>
      <c r="M6" s="26">
        <f t="shared" ref="M6:M22" si="0">J6-L6</f>
        <v>8044866.4299999997</v>
      </c>
      <c r="N6" s="27">
        <f t="shared" ref="N6:N38" si="1">L6/J6</f>
        <v>0.321948998390367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74" t="s">
        <v>23</v>
      </c>
      <c r="G7" s="74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245787.23</v>
      </c>
      <c r="M7" s="75">
        <f t="shared" si="0"/>
        <v>556446.77</v>
      </c>
      <c r="N7" s="6">
        <f t="shared" si="1"/>
        <v>0.30637847560686782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73" t="s">
        <v>23</v>
      </c>
      <c r="G8" s="73" t="s">
        <v>26</v>
      </c>
      <c r="H8" s="134">
        <v>120</v>
      </c>
      <c r="I8" s="134"/>
      <c r="J8" s="125">
        <v>794234</v>
      </c>
      <c r="K8" s="125"/>
      <c r="L8" s="8">
        <v>237787.23</v>
      </c>
      <c r="M8" s="8">
        <f t="shared" si="0"/>
        <v>556446.77</v>
      </c>
      <c r="N8" s="9">
        <f t="shared" si="1"/>
        <v>0.29939190465278498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73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74" t="s">
        <v>30</v>
      </c>
      <c r="G10" s="74" t="s">
        <v>31</v>
      </c>
      <c r="H10" s="173" t="s">
        <v>0</v>
      </c>
      <c r="I10" s="173"/>
      <c r="J10" s="174">
        <f>J11+J12+J13+J14</f>
        <v>3488556</v>
      </c>
      <c r="K10" s="174"/>
      <c r="L10" s="5">
        <f>L11+L12+L13+L14</f>
        <v>1230939.8500000001</v>
      </c>
      <c r="M10" s="5">
        <f t="shared" si="0"/>
        <v>2257616.15</v>
      </c>
      <c r="N10" s="6">
        <f t="shared" si="1"/>
        <v>0.35285082137136398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73" t="s">
        <v>30</v>
      </c>
      <c r="G11" s="73" t="s">
        <v>32</v>
      </c>
      <c r="H11" s="134">
        <v>120</v>
      </c>
      <c r="I11" s="134"/>
      <c r="J11" s="125">
        <v>2321505</v>
      </c>
      <c r="K11" s="125"/>
      <c r="L11" s="8">
        <v>676263.62</v>
      </c>
      <c r="M11" s="10">
        <f t="shared" si="0"/>
        <v>1645241.38</v>
      </c>
      <c r="N11" s="11">
        <f t="shared" si="1"/>
        <v>0.29130396876164383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73" t="s">
        <v>30</v>
      </c>
      <c r="G12" s="32" t="s">
        <v>33</v>
      </c>
      <c r="H12" s="134">
        <v>240</v>
      </c>
      <c r="I12" s="134"/>
      <c r="J12" s="125">
        <v>1134051</v>
      </c>
      <c r="K12" s="125"/>
      <c r="L12" s="8">
        <v>534676.23</v>
      </c>
      <c r="M12" s="10">
        <f t="shared" si="0"/>
        <v>599374.77</v>
      </c>
      <c r="N12" s="11">
        <f t="shared" si="1"/>
        <v>0.47147458976712686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73" t="s">
        <v>30</v>
      </c>
      <c r="G13" s="73" t="s">
        <v>33</v>
      </c>
      <c r="H13" s="134">
        <v>850</v>
      </c>
      <c r="I13" s="134"/>
      <c r="J13" s="125">
        <v>13000</v>
      </c>
      <c r="K13" s="125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73" t="s">
        <v>33</v>
      </c>
      <c r="H14" s="134">
        <v>240</v>
      </c>
      <c r="I14" s="134"/>
      <c r="J14" s="125">
        <v>20000</v>
      </c>
      <c r="K14" s="125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77"/>
      <c r="G15" s="77"/>
      <c r="H15" s="130"/>
      <c r="I15" s="130"/>
      <c r="J15" s="131">
        <f>J17</f>
        <v>126000</v>
      </c>
      <c r="K15" s="131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74" t="s">
        <v>37</v>
      </c>
      <c r="G18" s="33" t="s">
        <v>38</v>
      </c>
      <c r="H18" s="173" t="s">
        <v>0</v>
      </c>
      <c r="I18" s="173"/>
      <c r="J18" s="174">
        <f>J19+J20+J22</f>
        <v>7573902.2000000002</v>
      </c>
      <c r="K18" s="174"/>
      <c r="L18" s="5">
        <f>L19+L20+L22+L21</f>
        <v>2343098.69</v>
      </c>
      <c r="M18" s="5">
        <f t="shared" si="0"/>
        <v>5230803.51</v>
      </c>
      <c r="N18" s="6">
        <f t="shared" si="1"/>
        <v>0.30936479348782719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73" t="s">
        <v>37</v>
      </c>
      <c r="G19" s="32" t="s">
        <v>86</v>
      </c>
      <c r="H19" s="162">
        <v>110</v>
      </c>
      <c r="I19" s="162"/>
      <c r="J19" s="125">
        <v>5486543</v>
      </c>
      <c r="K19" s="125"/>
      <c r="L19" s="8">
        <v>1741721.33</v>
      </c>
      <c r="M19" s="10">
        <f>J19-L19</f>
        <v>3744821.67</v>
      </c>
      <c r="N19" s="11">
        <f>L19/J19</f>
        <v>0.31745332716794528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76" t="s">
        <v>37</v>
      </c>
      <c r="G20" s="34" t="s">
        <v>86</v>
      </c>
      <c r="H20" s="162">
        <v>240</v>
      </c>
      <c r="I20" s="162"/>
      <c r="J20" s="163">
        <v>649951.19999999995</v>
      </c>
      <c r="K20" s="163"/>
      <c r="L20" s="12">
        <v>213406.11</v>
      </c>
      <c r="M20" s="10">
        <f t="shared" si="0"/>
        <v>436545.08999999997</v>
      </c>
      <c r="N20" s="11">
        <f t="shared" si="1"/>
        <v>0.32834174319548914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76" t="s">
        <v>37</v>
      </c>
      <c r="G21" s="34" t="s">
        <v>86</v>
      </c>
      <c r="H21" s="162">
        <v>850</v>
      </c>
      <c r="I21" s="162"/>
      <c r="J21" s="163">
        <v>48.8</v>
      </c>
      <c r="K21" s="163"/>
      <c r="L21" s="12">
        <v>48.8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86</v>
      </c>
      <c r="H22" s="162">
        <v>110</v>
      </c>
      <c r="I22" s="162"/>
      <c r="J22" s="125">
        <v>1437408</v>
      </c>
      <c r="K22" s="125"/>
      <c r="L22" s="8">
        <v>387922.45</v>
      </c>
      <c r="M22" s="10">
        <f t="shared" si="0"/>
        <v>1049485.55</v>
      </c>
      <c r="N22" s="11">
        <f t="shared" si="1"/>
        <v>0.26987636773970924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48000</v>
      </c>
      <c r="M23" s="28">
        <f>J23-L23</f>
        <v>144000</v>
      </c>
      <c r="N23" s="29">
        <f>L23/J23</f>
        <v>0.25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48000</v>
      </c>
      <c r="M24" s="30">
        <f>J24-L24</f>
        <v>144000</v>
      </c>
      <c r="N24" s="31">
        <f>L24/J24</f>
        <v>0.25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77"/>
      <c r="H27" s="130"/>
      <c r="I27" s="130"/>
      <c r="J27" s="131">
        <f>J29</f>
        <v>1961824.66</v>
      </c>
      <c r="K27" s="131"/>
      <c r="L27" s="13">
        <f>L29</f>
        <v>258587.31</v>
      </c>
      <c r="M27" s="13">
        <f>M29</f>
        <v>1703237.3499999999</v>
      </c>
      <c r="N27" s="14">
        <f t="shared" si="1"/>
        <v>0.1318095930142911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1961824.66</v>
      </c>
      <c r="K28" s="135"/>
      <c r="L28" s="15">
        <f>L29</f>
        <v>258587.31</v>
      </c>
      <c r="M28" s="15">
        <f>M29</f>
        <v>1703237.3499999999</v>
      </c>
      <c r="N28" s="16">
        <f t="shared" si="1"/>
        <v>0.1318095930142911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1961824.66</v>
      </c>
      <c r="K29" s="125"/>
      <c r="L29" s="8">
        <v>258587.31</v>
      </c>
      <c r="M29" s="8">
        <f>J29-L29</f>
        <v>1703237.3499999999</v>
      </c>
      <c r="N29" s="9">
        <f t="shared" si="1"/>
        <v>0.1318095930142911</v>
      </c>
      <c r="O29" s="18" t="s">
        <v>47</v>
      </c>
    </row>
    <row r="30" spans="1:15" s="1" customFormat="1" ht="127.5" customHeight="1" x14ac:dyDescent="0.2">
      <c r="A30" s="145" t="s">
        <v>80</v>
      </c>
      <c r="B30" s="146"/>
      <c r="C30" s="147"/>
      <c r="D30" s="148"/>
      <c r="E30" s="149"/>
      <c r="F30" s="77"/>
      <c r="G30" s="77"/>
      <c r="H30" s="150"/>
      <c r="I30" s="151"/>
      <c r="J30" s="152">
        <f>J32</f>
        <v>250000</v>
      </c>
      <c r="K30" s="153"/>
      <c r="L30" s="13">
        <f>L32</f>
        <v>0</v>
      </c>
      <c r="M30" s="13">
        <f t="shared" ref="M30:M40" si="2">J30-L30</f>
        <v>250000</v>
      </c>
      <c r="N30" s="14">
        <f t="shared" si="1"/>
        <v>0</v>
      </c>
      <c r="O30" s="14"/>
    </row>
    <row r="31" spans="1:15" s="1" customFormat="1" ht="63.75" customHeight="1" x14ac:dyDescent="0.2">
      <c r="A31" s="136" t="s">
        <v>81</v>
      </c>
      <c r="B31" s="137"/>
      <c r="C31" s="138" t="s">
        <v>22</v>
      </c>
      <c r="D31" s="139"/>
      <c r="E31" s="140"/>
      <c r="F31" s="73" t="s">
        <v>48</v>
      </c>
      <c r="G31" s="73" t="s">
        <v>49</v>
      </c>
      <c r="H31" s="141" t="s">
        <v>0</v>
      </c>
      <c r="I31" s="142"/>
      <c r="J31" s="154">
        <f>J32</f>
        <v>250000</v>
      </c>
      <c r="K31" s="155"/>
      <c r="L31" s="15">
        <f>L32</f>
        <v>0</v>
      </c>
      <c r="M31" s="19">
        <f t="shared" si="2"/>
        <v>250000</v>
      </c>
      <c r="N31" s="20">
        <f t="shared" si="1"/>
        <v>0</v>
      </c>
      <c r="O31" s="20"/>
    </row>
    <row r="32" spans="1:15" s="1" customFormat="1" ht="51" customHeight="1" x14ac:dyDescent="0.2">
      <c r="A32" s="136" t="s">
        <v>28</v>
      </c>
      <c r="B32" s="137"/>
      <c r="C32" s="138" t="s">
        <v>22</v>
      </c>
      <c r="D32" s="139"/>
      <c r="E32" s="140"/>
      <c r="F32" s="73" t="s">
        <v>48</v>
      </c>
      <c r="G32" s="73" t="s">
        <v>49</v>
      </c>
      <c r="H32" s="141">
        <v>240</v>
      </c>
      <c r="I32" s="142"/>
      <c r="J32" s="143">
        <v>250000</v>
      </c>
      <c r="K32" s="144"/>
      <c r="L32" s="8">
        <v>0</v>
      </c>
      <c r="M32" s="10">
        <f t="shared" si="2"/>
        <v>250000</v>
      </c>
      <c r="N32" s="11">
        <f t="shared" si="1"/>
        <v>0</v>
      </c>
      <c r="O32" s="18" t="s">
        <v>27</v>
      </c>
    </row>
    <row r="33" spans="1:17" s="1" customFormat="1" ht="113.25" customHeight="1" x14ac:dyDescent="0.2">
      <c r="A33" s="128" t="s">
        <v>82</v>
      </c>
      <c r="B33" s="128"/>
      <c r="C33" s="129"/>
      <c r="D33" s="129"/>
      <c r="E33" s="129"/>
      <c r="F33" s="77"/>
      <c r="G33" s="77"/>
      <c r="H33" s="130" t="s">
        <v>0</v>
      </c>
      <c r="I33" s="130"/>
      <c r="J33" s="131">
        <f>J35+J37</f>
        <v>13243245</v>
      </c>
      <c r="K33" s="131"/>
      <c r="L33" s="13">
        <f>L35+L37</f>
        <v>1042195.51</v>
      </c>
      <c r="M33" s="13">
        <f t="shared" si="2"/>
        <v>12201049.49</v>
      </c>
      <c r="N33" s="14">
        <f t="shared" si="1"/>
        <v>7.8696385213744821E-2</v>
      </c>
      <c r="O33" s="14"/>
    </row>
    <row r="34" spans="1:17" s="1" customFormat="1" ht="60.75" customHeight="1" x14ac:dyDescent="0.2">
      <c r="A34" s="132" t="s">
        <v>83</v>
      </c>
      <c r="B34" s="132"/>
      <c r="C34" s="133" t="s">
        <v>22</v>
      </c>
      <c r="D34" s="133"/>
      <c r="E34" s="133"/>
      <c r="F34" s="73" t="s">
        <v>41</v>
      </c>
      <c r="G34" s="73" t="s">
        <v>52</v>
      </c>
      <c r="H34" s="134" t="s">
        <v>0</v>
      </c>
      <c r="I34" s="134"/>
      <c r="J34" s="135">
        <f>J35</f>
        <v>6336828.5800000001</v>
      </c>
      <c r="K34" s="135"/>
      <c r="L34" s="15">
        <f>L35</f>
        <v>1042195.51</v>
      </c>
      <c r="M34" s="19">
        <f t="shared" si="2"/>
        <v>5294633.07</v>
      </c>
      <c r="N34" s="20">
        <f t="shared" si="1"/>
        <v>0.16446641988854305</v>
      </c>
      <c r="O34" s="20"/>
    </row>
    <row r="35" spans="1:17" s="1" customFormat="1" ht="30.75" customHeight="1" x14ac:dyDescent="0.2">
      <c r="A35" s="132" t="s">
        <v>28</v>
      </c>
      <c r="B35" s="132"/>
      <c r="C35" s="133" t="s">
        <v>22</v>
      </c>
      <c r="D35" s="133"/>
      <c r="E35" s="133"/>
      <c r="F35" s="73" t="s">
        <v>41</v>
      </c>
      <c r="G35" s="73" t="s">
        <v>52</v>
      </c>
      <c r="H35" s="134">
        <v>240</v>
      </c>
      <c r="I35" s="134"/>
      <c r="J35" s="125">
        <v>6336828.5800000001</v>
      </c>
      <c r="K35" s="125"/>
      <c r="L35" s="8">
        <v>1042195.51</v>
      </c>
      <c r="M35" s="10">
        <f t="shared" si="2"/>
        <v>5294633.07</v>
      </c>
      <c r="N35" s="11">
        <f t="shared" si="1"/>
        <v>0.16446641988854305</v>
      </c>
      <c r="O35" s="18" t="s">
        <v>27</v>
      </c>
    </row>
    <row r="36" spans="1:17" s="1" customFormat="1" ht="27" customHeight="1" x14ac:dyDescent="0.2">
      <c r="A36" s="132" t="s">
        <v>68</v>
      </c>
      <c r="B36" s="132"/>
      <c r="C36" s="133" t="s">
        <v>22</v>
      </c>
      <c r="D36" s="133"/>
      <c r="E36" s="133"/>
      <c r="F36" s="73" t="s">
        <v>41</v>
      </c>
      <c r="G36" s="73" t="s">
        <v>69</v>
      </c>
      <c r="H36" s="134"/>
      <c r="I36" s="134"/>
      <c r="J36" s="135">
        <f>J37</f>
        <v>6906416.4199999999</v>
      </c>
      <c r="K36" s="135"/>
      <c r="L36" s="15">
        <f>L37</f>
        <v>0</v>
      </c>
      <c r="M36" s="19">
        <f t="shared" si="2"/>
        <v>6906416.4199999999</v>
      </c>
      <c r="N36" s="20">
        <f t="shared" si="1"/>
        <v>0</v>
      </c>
      <c r="O36" s="18" t="s">
        <v>27</v>
      </c>
    </row>
    <row r="37" spans="1:17" s="1" customFormat="1" ht="24.75" customHeight="1" x14ac:dyDescent="0.2">
      <c r="A37" s="132" t="s">
        <v>28</v>
      </c>
      <c r="B37" s="132"/>
      <c r="C37" s="133" t="s">
        <v>22</v>
      </c>
      <c r="D37" s="133"/>
      <c r="E37" s="133"/>
      <c r="F37" s="73" t="s">
        <v>41</v>
      </c>
      <c r="G37" s="73" t="s">
        <v>69</v>
      </c>
      <c r="H37" s="134">
        <v>240</v>
      </c>
      <c r="I37" s="134"/>
      <c r="J37" s="125">
        <v>6906416.4199999999</v>
      </c>
      <c r="K37" s="125"/>
      <c r="L37" s="8">
        <v>0</v>
      </c>
      <c r="M37" s="10">
        <f t="shared" si="2"/>
        <v>6906416.4199999999</v>
      </c>
      <c r="N37" s="11">
        <f t="shared" si="1"/>
        <v>0</v>
      </c>
      <c r="O37" s="18" t="s">
        <v>27</v>
      </c>
    </row>
    <row r="38" spans="1:17" s="1" customFormat="1" ht="113.25" customHeight="1" x14ac:dyDescent="0.2">
      <c r="A38" s="128" t="s">
        <v>84</v>
      </c>
      <c r="B38" s="128"/>
      <c r="C38" s="129"/>
      <c r="D38" s="129"/>
      <c r="E38" s="129"/>
      <c r="F38" s="77"/>
      <c r="G38" s="77"/>
      <c r="H38" s="130" t="s">
        <v>0</v>
      </c>
      <c r="I38" s="130"/>
      <c r="J38" s="131">
        <f>J39</f>
        <v>250000</v>
      </c>
      <c r="K38" s="131"/>
      <c r="L38" s="13">
        <f>L39</f>
        <v>32670.32</v>
      </c>
      <c r="M38" s="13">
        <f t="shared" si="2"/>
        <v>217329.68</v>
      </c>
      <c r="N38" s="14">
        <f t="shared" si="1"/>
        <v>0.13068128000000001</v>
      </c>
      <c r="O38" s="14"/>
    </row>
    <row r="39" spans="1:17" s="1" customFormat="1" ht="31.5" customHeight="1" x14ac:dyDescent="0.2">
      <c r="A39" s="132" t="s">
        <v>28</v>
      </c>
      <c r="B39" s="132"/>
      <c r="C39" s="133" t="s">
        <v>22</v>
      </c>
      <c r="D39" s="133"/>
      <c r="E39" s="133"/>
      <c r="F39" s="73" t="s">
        <v>53</v>
      </c>
      <c r="G39" s="73" t="s">
        <v>54</v>
      </c>
      <c r="H39" s="134">
        <v>240</v>
      </c>
      <c r="I39" s="134"/>
      <c r="J39" s="125">
        <v>250000</v>
      </c>
      <c r="K39" s="125"/>
      <c r="L39" s="8">
        <v>32670.32</v>
      </c>
      <c r="M39" s="10">
        <f t="shared" si="2"/>
        <v>217329.68</v>
      </c>
      <c r="N39" s="11">
        <f>L39/J39</f>
        <v>0.13068128000000001</v>
      </c>
      <c r="O39" s="18" t="s">
        <v>27</v>
      </c>
    </row>
    <row r="40" spans="1:17" s="1" customFormat="1" ht="15.75" x14ac:dyDescent="0.2">
      <c r="A40" s="124" t="s">
        <v>55</v>
      </c>
      <c r="B40" s="124"/>
      <c r="C40" s="124"/>
      <c r="D40" s="124"/>
      <c r="E40" s="124"/>
      <c r="F40" s="124"/>
      <c r="G40" s="124"/>
      <c r="H40" s="124"/>
      <c r="I40" s="124"/>
      <c r="J40" s="125">
        <f>J7+J10+J18+J23+J27+J30+J15+J33+J38+J25</f>
        <v>27897761.859999999</v>
      </c>
      <c r="K40" s="125"/>
      <c r="L40" s="8">
        <f>L7+L10+L18+L23+L27+L30+L15+L33+L38</f>
        <v>5211419.12</v>
      </c>
      <c r="M40" s="8">
        <f t="shared" si="2"/>
        <v>22686342.739999998</v>
      </c>
      <c r="N40" s="9">
        <f>L40/J40</f>
        <v>0.18680420121702193</v>
      </c>
      <c r="O40" s="17"/>
    </row>
    <row r="41" spans="1:17" s="1" customFormat="1" ht="15" x14ac:dyDescent="0.2">
      <c r="A41" s="71"/>
      <c r="B41" s="37"/>
      <c r="C41" s="71"/>
      <c r="D41" s="71"/>
      <c r="E41" s="71"/>
      <c r="F41" s="71"/>
      <c r="G41" s="71"/>
      <c r="H41" s="71"/>
      <c r="I41" s="71"/>
      <c r="J41" s="79"/>
      <c r="K41" s="79"/>
    </row>
    <row r="42" spans="1:17" s="1" customFormat="1" ht="15.75" x14ac:dyDescent="0.2">
      <c r="A42" s="71"/>
      <c r="B42" s="126" t="s">
        <v>56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7" s="1" customFormat="1" ht="15" x14ac:dyDescent="0.2">
      <c r="A43" s="71"/>
      <c r="B43" s="71"/>
      <c r="C43" s="71"/>
      <c r="D43" s="71"/>
      <c r="E43" s="71"/>
      <c r="F43" s="71"/>
      <c r="G43" s="71"/>
      <c r="H43" s="71"/>
      <c r="I43" s="71"/>
      <c r="J43" s="127"/>
      <c r="K43" s="127"/>
    </row>
    <row r="44" spans="1:17" s="1" customFormat="1" ht="15.75" x14ac:dyDescent="0.2">
      <c r="A44" s="126" t="s">
        <v>57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21"/>
      <c r="M44" s="21"/>
      <c r="N44" s="40"/>
    </row>
    <row r="45" spans="1:17" s="1" customFormat="1" ht="15.75" x14ac:dyDescent="0.25">
      <c r="A45" s="126" t="s">
        <v>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22"/>
      <c r="M45" s="21"/>
      <c r="N45" s="40"/>
    </row>
    <row r="46" spans="1:17" s="1" customFormat="1" ht="14.25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7" s="1" customFormat="1" x14ac:dyDescent="0.2">
      <c r="A47" s="117"/>
      <c r="B47" s="117"/>
      <c r="C47" s="118"/>
      <c r="D47" s="118"/>
      <c r="E47" s="118"/>
      <c r="F47" s="118"/>
      <c r="G47" s="118"/>
      <c r="H47" s="118"/>
      <c r="I47" s="118"/>
      <c r="J47" s="119"/>
      <c r="K47" s="119"/>
      <c r="L47" s="119"/>
      <c r="M47" s="119"/>
      <c r="N47" s="119"/>
      <c r="O47" s="119"/>
      <c r="P47" s="119"/>
      <c r="Q47" s="78"/>
    </row>
    <row r="48" spans="1:17" s="1" customFormat="1" x14ac:dyDescent="0.2">
      <c r="A48" s="120" t="s">
        <v>0</v>
      </c>
      <c r="B48" s="120"/>
      <c r="C48" s="78"/>
      <c r="D48" s="121"/>
      <c r="E48" s="121"/>
      <c r="F48" s="121"/>
      <c r="G48" s="121"/>
      <c r="H48" s="121"/>
      <c r="I48" s="78"/>
      <c r="J48" s="122"/>
      <c r="K48" s="122"/>
      <c r="L48" s="122"/>
      <c r="M48" s="122"/>
      <c r="N48" s="122"/>
      <c r="O48" s="122"/>
      <c r="P48" s="123"/>
      <c r="Q48" s="123"/>
    </row>
    <row r="49" spans="1:11" s="1" customFormat="1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162">
    <mergeCell ref="A48:B48"/>
    <mergeCell ref="D48:H48"/>
    <mergeCell ref="J48:O48"/>
    <mergeCell ref="P48:Q48"/>
    <mergeCell ref="A49:K49"/>
    <mergeCell ref="B42:L42"/>
    <mergeCell ref="J43:K43"/>
    <mergeCell ref="A44:K44"/>
    <mergeCell ref="A45:K45"/>
    <mergeCell ref="A46:K46"/>
    <mergeCell ref="A47:B47"/>
    <mergeCell ref="C47:I47"/>
    <mergeCell ref="J47:P47"/>
    <mergeCell ref="A39:B39"/>
    <mergeCell ref="C39:E39"/>
    <mergeCell ref="H39:I39"/>
    <mergeCell ref="J39:K39"/>
    <mergeCell ref="A40:I40"/>
    <mergeCell ref="J40:K40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7:B7"/>
    <mergeCell ref="C7:E7"/>
    <mergeCell ref="H7:I7"/>
    <mergeCell ref="J7:K7"/>
  </mergeCells>
  <pageMargins left="0.7" right="0.7" top="0.75" bottom="0.75" header="0.3" footer="0.3"/>
  <pageSetup paperSize="9"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9E8A-7C9D-4718-8028-19170FF514CE}">
  <dimension ref="A1:V49"/>
  <sheetViews>
    <sheetView workbookViewId="0">
      <selection activeCell="L13" sqref="L13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73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68" t="s">
        <v>10</v>
      </c>
      <c r="G4" s="68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65" t="s">
        <v>18</v>
      </c>
      <c r="G5" s="65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74</v>
      </c>
      <c r="B6" s="182"/>
      <c r="C6" s="183"/>
      <c r="D6" s="183"/>
      <c r="E6" s="183"/>
      <c r="F6" s="66"/>
      <c r="G6" s="66"/>
      <c r="H6" s="183"/>
      <c r="I6" s="183"/>
      <c r="J6" s="184">
        <f>J7+J10+J18</f>
        <v>11864741</v>
      </c>
      <c r="K6" s="184"/>
      <c r="L6" s="26">
        <f>L7+L10+L18</f>
        <v>2800000.1500000004</v>
      </c>
      <c r="M6" s="26">
        <f t="shared" ref="M6:M22" si="0">J6-L6</f>
        <v>9064740.8499999996</v>
      </c>
      <c r="N6" s="27">
        <f t="shared" ref="N6:N38" si="1">L6/J6</f>
        <v>0.23599336470977331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63" t="s">
        <v>23</v>
      </c>
      <c r="G7" s="63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186293.95</v>
      </c>
      <c r="M7" s="64">
        <f t="shared" si="0"/>
        <v>615940.05000000005</v>
      </c>
      <c r="N7" s="6">
        <f t="shared" si="1"/>
        <v>0.23221896603734074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60" t="s">
        <v>23</v>
      </c>
      <c r="G8" s="60" t="s">
        <v>26</v>
      </c>
      <c r="H8" s="134">
        <v>120</v>
      </c>
      <c r="I8" s="134"/>
      <c r="J8" s="125">
        <v>794234</v>
      </c>
      <c r="K8" s="125"/>
      <c r="L8" s="8">
        <v>178293.95</v>
      </c>
      <c r="M8" s="8">
        <f t="shared" si="0"/>
        <v>615940.05000000005</v>
      </c>
      <c r="N8" s="9">
        <f t="shared" si="1"/>
        <v>0.22448541613680603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60">
        <v>110000190</v>
      </c>
      <c r="H9" s="134">
        <v>240</v>
      </c>
      <c r="I9" s="134"/>
      <c r="J9" s="125">
        <v>8000</v>
      </c>
      <c r="K9" s="125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63" t="s">
        <v>30</v>
      </c>
      <c r="G10" s="63" t="s">
        <v>31</v>
      </c>
      <c r="H10" s="173" t="s">
        <v>0</v>
      </c>
      <c r="I10" s="173"/>
      <c r="J10" s="174">
        <f>J11+J12+J13+J14</f>
        <v>3488556</v>
      </c>
      <c r="K10" s="174"/>
      <c r="L10" s="5">
        <f>L11+L12+L13+L14</f>
        <v>915943.28</v>
      </c>
      <c r="M10" s="5">
        <f t="shared" si="0"/>
        <v>2572612.7199999997</v>
      </c>
      <c r="N10" s="6">
        <f t="shared" si="1"/>
        <v>0.26255656495122909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60" t="s">
        <v>30</v>
      </c>
      <c r="G11" s="60" t="s">
        <v>32</v>
      </c>
      <c r="H11" s="134">
        <v>120</v>
      </c>
      <c r="I11" s="134"/>
      <c r="J11" s="125">
        <v>2321505</v>
      </c>
      <c r="K11" s="125"/>
      <c r="L11" s="8">
        <v>509585.33</v>
      </c>
      <c r="M11" s="10">
        <f t="shared" si="0"/>
        <v>1811919.67</v>
      </c>
      <c r="N11" s="11">
        <f t="shared" si="1"/>
        <v>0.21950645378752145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60" t="s">
        <v>30</v>
      </c>
      <c r="G12" s="32" t="s">
        <v>33</v>
      </c>
      <c r="H12" s="134">
        <v>240</v>
      </c>
      <c r="I12" s="134"/>
      <c r="J12" s="125">
        <v>1134051</v>
      </c>
      <c r="K12" s="125"/>
      <c r="L12" s="8">
        <v>386357.95</v>
      </c>
      <c r="M12" s="10">
        <f t="shared" si="0"/>
        <v>747693.05</v>
      </c>
      <c r="N12" s="11">
        <f t="shared" si="1"/>
        <v>0.34068833764971768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60" t="s">
        <v>30</v>
      </c>
      <c r="G13" s="60" t="s">
        <v>33</v>
      </c>
      <c r="H13" s="134">
        <v>850</v>
      </c>
      <c r="I13" s="134"/>
      <c r="J13" s="125">
        <v>13000</v>
      </c>
      <c r="K13" s="125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60" t="s">
        <v>33</v>
      </c>
      <c r="H14" s="134">
        <v>240</v>
      </c>
      <c r="I14" s="134"/>
      <c r="J14" s="125">
        <v>20000</v>
      </c>
      <c r="K14" s="125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28" t="s">
        <v>75</v>
      </c>
      <c r="B15" s="128"/>
      <c r="C15" s="129"/>
      <c r="D15" s="129"/>
      <c r="E15" s="129"/>
      <c r="F15" s="61"/>
      <c r="G15" s="61"/>
      <c r="H15" s="130"/>
      <c r="I15" s="130"/>
      <c r="J15" s="131">
        <f>J17</f>
        <v>126000</v>
      </c>
      <c r="K15" s="131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32" t="s">
        <v>76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63" t="s">
        <v>37</v>
      </c>
      <c r="G18" s="33" t="s">
        <v>38</v>
      </c>
      <c r="H18" s="173" t="s">
        <v>0</v>
      </c>
      <c r="I18" s="173"/>
      <c r="J18" s="174">
        <f>J19+J20+J22</f>
        <v>7573951</v>
      </c>
      <c r="K18" s="174"/>
      <c r="L18" s="5">
        <f>L19+L20+L22+L21</f>
        <v>1697762.9200000002</v>
      </c>
      <c r="M18" s="5">
        <f t="shared" si="0"/>
        <v>5876188.0800000001</v>
      </c>
      <c r="N18" s="6">
        <f t="shared" si="1"/>
        <v>0.22415815998809607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60" t="s">
        <v>37</v>
      </c>
      <c r="G19" s="32" t="s">
        <v>40</v>
      </c>
      <c r="H19" s="162">
        <v>110</v>
      </c>
      <c r="I19" s="162"/>
      <c r="J19" s="125">
        <v>5486543</v>
      </c>
      <c r="K19" s="125"/>
      <c r="L19" s="8">
        <v>1234810.83</v>
      </c>
      <c r="M19" s="10">
        <f>J19-L19</f>
        <v>4251732.17</v>
      </c>
      <c r="N19" s="11">
        <f>L19/J19</f>
        <v>0.22506172465977212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62" t="s">
        <v>37</v>
      </c>
      <c r="G20" s="34" t="s">
        <v>40</v>
      </c>
      <c r="H20" s="162">
        <v>240</v>
      </c>
      <c r="I20" s="162"/>
      <c r="J20" s="163">
        <v>650000</v>
      </c>
      <c r="K20" s="163"/>
      <c r="L20" s="12">
        <v>178268.97</v>
      </c>
      <c r="M20" s="10">
        <f t="shared" si="0"/>
        <v>471731.03</v>
      </c>
      <c r="N20" s="11">
        <f t="shared" si="1"/>
        <v>0.27425995384615387</v>
      </c>
      <c r="O20" s="18" t="s">
        <v>27</v>
      </c>
    </row>
    <row r="21" spans="1:15" s="1" customFormat="1" ht="21.75" customHeight="1" x14ac:dyDescent="0.2">
      <c r="A21" s="158" t="s">
        <v>34</v>
      </c>
      <c r="B21" s="158"/>
      <c r="C21" s="159" t="s">
        <v>22</v>
      </c>
      <c r="D21" s="160"/>
      <c r="E21" s="161"/>
      <c r="F21" s="62" t="s">
        <v>37</v>
      </c>
      <c r="G21" s="34" t="s">
        <v>40</v>
      </c>
      <c r="H21" s="162">
        <v>850</v>
      </c>
      <c r="I21" s="162"/>
      <c r="J21" s="163">
        <v>48.8</v>
      </c>
      <c r="K21" s="163"/>
      <c r="L21" s="12">
        <v>48.8</v>
      </c>
      <c r="M21" s="10">
        <f t="shared" ref="M21" si="2">J21-L21</f>
        <v>0</v>
      </c>
      <c r="N21" s="11">
        <f t="shared" ref="N21" si="3">L21/J21</f>
        <v>1</v>
      </c>
      <c r="O21" s="18" t="s">
        <v>27</v>
      </c>
    </row>
    <row r="22" spans="1:15" s="1" customFormat="1" ht="23.25" customHeight="1" x14ac:dyDescent="0.2">
      <c r="A22" s="164" t="s">
        <v>39</v>
      </c>
      <c r="B22" s="165"/>
      <c r="C22" s="166" t="s">
        <v>22</v>
      </c>
      <c r="D22" s="139"/>
      <c r="E22" s="140"/>
      <c r="F22" s="32" t="s">
        <v>41</v>
      </c>
      <c r="G22" s="32" t="s">
        <v>40</v>
      </c>
      <c r="H22" s="162">
        <v>110</v>
      </c>
      <c r="I22" s="162"/>
      <c r="J22" s="125">
        <v>1437408</v>
      </c>
      <c r="K22" s="125"/>
      <c r="L22" s="8">
        <v>284634.32</v>
      </c>
      <c r="M22" s="10">
        <f t="shared" si="0"/>
        <v>1152773.68</v>
      </c>
      <c r="N22" s="11">
        <f t="shared" si="1"/>
        <v>0.19801915670428996</v>
      </c>
      <c r="O22" s="18" t="s">
        <v>27</v>
      </c>
    </row>
    <row r="23" spans="1:15" s="1" customFormat="1" ht="153.75" customHeight="1" x14ac:dyDescent="0.2">
      <c r="A23" s="128" t="s">
        <v>77</v>
      </c>
      <c r="B23" s="128"/>
      <c r="C23" s="129"/>
      <c r="D23" s="129"/>
      <c r="E23" s="129"/>
      <c r="F23" s="35"/>
      <c r="G23" s="35"/>
      <c r="H23" s="130" t="s">
        <v>0</v>
      </c>
      <c r="I23" s="130"/>
      <c r="J23" s="156">
        <f>J24</f>
        <v>192000</v>
      </c>
      <c r="K23" s="156"/>
      <c r="L23" s="28">
        <f>L24</f>
        <v>32000</v>
      </c>
      <c r="M23" s="28">
        <f>J23-L23</f>
        <v>160000</v>
      </c>
      <c r="N23" s="29">
        <f>L23/J23</f>
        <v>0.16666666666666666</v>
      </c>
      <c r="O23" s="14"/>
    </row>
    <row r="24" spans="1:15" s="1" customFormat="1" ht="27" customHeight="1" x14ac:dyDescent="0.2">
      <c r="A24" s="132" t="s">
        <v>28</v>
      </c>
      <c r="B24" s="132"/>
      <c r="C24" s="133" t="s">
        <v>22</v>
      </c>
      <c r="D24" s="133"/>
      <c r="E24" s="133"/>
      <c r="F24" s="32" t="s">
        <v>42</v>
      </c>
      <c r="G24" s="32" t="s">
        <v>43</v>
      </c>
      <c r="H24" s="134">
        <v>240</v>
      </c>
      <c r="I24" s="134"/>
      <c r="J24" s="157">
        <v>192000</v>
      </c>
      <c r="K24" s="157"/>
      <c r="L24" s="30">
        <v>32000</v>
      </c>
      <c r="M24" s="30">
        <f>J24-L24</f>
        <v>160000</v>
      </c>
      <c r="N24" s="31">
        <f>L24/J24</f>
        <v>0.16666666666666666</v>
      </c>
      <c r="O24" s="18" t="s">
        <v>27</v>
      </c>
    </row>
    <row r="25" spans="1:15" s="1" customFormat="1" ht="118.5" customHeight="1" x14ac:dyDescent="0.2">
      <c r="A25" s="128" t="s">
        <v>78</v>
      </c>
      <c r="B25" s="128"/>
      <c r="C25" s="129"/>
      <c r="D25" s="129"/>
      <c r="E25" s="129"/>
      <c r="F25" s="35"/>
      <c r="G25" s="35"/>
      <c r="H25" s="130" t="s">
        <v>0</v>
      </c>
      <c r="I25" s="130"/>
      <c r="J25" s="156">
        <f>J26</f>
        <v>10000</v>
      </c>
      <c r="K25" s="156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32" t="s">
        <v>28</v>
      </c>
      <c r="B26" s="132"/>
      <c r="C26" s="133" t="s">
        <v>22</v>
      </c>
      <c r="D26" s="133"/>
      <c r="E26" s="133"/>
      <c r="F26" s="32" t="s">
        <v>42</v>
      </c>
      <c r="G26" s="32" t="s">
        <v>43</v>
      </c>
      <c r="H26" s="134">
        <v>240</v>
      </c>
      <c r="I26" s="134"/>
      <c r="J26" s="157">
        <v>10000</v>
      </c>
      <c r="K26" s="15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28" t="s">
        <v>79</v>
      </c>
      <c r="B27" s="128"/>
      <c r="C27" s="129"/>
      <c r="D27" s="129"/>
      <c r="E27" s="129"/>
      <c r="F27" s="35"/>
      <c r="G27" s="61"/>
      <c r="H27" s="130"/>
      <c r="I27" s="130"/>
      <c r="J27" s="131">
        <f>J29</f>
        <v>1961824.66</v>
      </c>
      <c r="K27" s="131"/>
      <c r="L27" s="13">
        <f>L29</f>
        <v>145577.31</v>
      </c>
      <c r="M27" s="13">
        <f>M29</f>
        <v>1816247.3499999999</v>
      </c>
      <c r="N27" s="14">
        <f t="shared" si="1"/>
        <v>7.4205056633348671E-2</v>
      </c>
      <c r="O27" s="14"/>
    </row>
    <row r="28" spans="1:15" s="1" customFormat="1" ht="117.75" customHeight="1" x14ac:dyDescent="0.2">
      <c r="A28" s="132" t="s">
        <v>44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 t="s">
        <v>0</v>
      </c>
      <c r="I28" s="134"/>
      <c r="J28" s="135">
        <f>J29</f>
        <v>1961824.66</v>
      </c>
      <c r="K28" s="135"/>
      <c r="L28" s="15">
        <f>L29</f>
        <v>145577.31</v>
      </c>
      <c r="M28" s="15">
        <f>M29</f>
        <v>1816247.3499999999</v>
      </c>
      <c r="N28" s="16">
        <f t="shared" si="1"/>
        <v>7.4205056633348671E-2</v>
      </c>
      <c r="O28" s="16"/>
    </row>
    <row r="29" spans="1:15" s="1" customFormat="1" ht="29.25" customHeight="1" x14ac:dyDescent="0.2">
      <c r="A29" s="132" t="s">
        <v>28</v>
      </c>
      <c r="B29" s="132"/>
      <c r="C29" s="133" t="s">
        <v>22</v>
      </c>
      <c r="D29" s="133"/>
      <c r="E29" s="133"/>
      <c r="F29" s="32" t="s">
        <v>45</v>
      </c>
      <c r="G29" s="32" t="s">
        <v>46</v>
      </c>
      <c r="H29" s="134">
        <v>240</v>
      </c>
      <c r="I29" s="134"/>
      <c r="J29" s="125">
        <v>1961824.66</v>
      </c>
      <c r="K29" s="125"/>
      <c r="L29" s="8">
        <v>145577.31</v>
      </c>
      <c r="M29" s="8">
        <f>J29-L29</f>
        <v>1816247.3499999999</v>
      </c>
      <c r="N29" s="9">
        <f t="shared" si="1"/>
        <v>7.4205056633348671E-2</v>
      </c>
      <c r="O29" s="18" t="s">
        <v>47</v>
      </c>
    </row>
    <row r="30" spans="1:15" s="1" customFormat="1" ht="127.5" customHeight="1" x14ac:dyDescent="0.2">
      <c r="A30" s="145" t="s">
        <v>80</v>
      </c>
      <c r="B30" s="146"/>
      <c r="C30" s="147"/>
      <c r="D30" s="148"/>
      <c r="E30" s="149"/>
      <c r="F30" s="61"/>
      <c r="G30" s="61"/>
      <c r="H30" s="150"/>
      <c r="I30" s="151"/>
      <c r="J30" s="152">
        <f>J32</f>
        <v>250000</v>
      </c>
      <c r="K30" s="153"/>
      <c r="L30" s="13">
        <f>L32</f>
        <v>0</v>
      </c>
      <c r="M30" s="13">
        <f t="shared" ref="M30:M40" si="4">J30-L30</f>
        <v>250000</v>
      </c>
      <c r="N30" s="14">
        <f t="shared" si="1"/>
        <v>0</v>
      </c>
      <c r="O30" s="14"/>
    </row>
    <row r="31" spans="1:15" s="1" customFormat="1" ht="63.75" customHeight="1" x14ac:dyDescent="0.2">
      <c r="A31" s="136" t="s">
        <v>81</v>
      </c>
      <c r="B31" s="137"/>
      <c r="C31" s="138" t="s">
        <v>22</v>
      </c>
      <c r="D31" s="139"/>
      <c r="E31" s="140"/>
      <c r="F31" s="60" t="s">
        <v>48</v>
      </c>
      <c r="G31" s="60" t="s">
        <v>49</v>
      </c>
      <c r="H31" s="141" t="s">
        <v>0</v>
      </c>
      <c r="I31" s="142"/>
      <c r="J31" s="154">
        <f>J32</f>
        <v>250000</v>
      </c>
      <c r="K31" s="155"/>
      <c r="L31" s="15">
        <f>L32</f>
        <v>0</v>
      </c>
      <c r="M31" s="19">
        <f t="shared" si="4"/>
        <v>250000</v>
      </c>
      <c r="N31" s="20">
        <f t="shared" si="1"/>
        <v>0</v>
      </c>
      <c r="O31" s="20"/>
    </row>
    <row r="32" spans="1:15" s="1" customFormat="1" ht="51" customHeight="1" x14ac:dyDescent="0.2">
      <c r="A32" s="136" t="s">
        <v>28</v>
      </c>
      <c r="B32" s="137"/>
      <c r="C32" s="138" t="s">
        <v>22</v>
      </c>
      <c r="D32" s="139"/>
      <c r="E32" s="140"/>
      <c r="F32" s="60" t="s">
        <v>48</v>
      </c>
      <c r="G32" s="60" t="s">
        <v>49</v>
      </c>
      <c r="H32" s="141">
        <v>240</v>
      </c>
      <c r="I32" s="142"/>
      <c r="J32" s="143">
        <v>250000</v>
      </c>
      <c r="K32" s="144"/>
      <c r="L32" s="8">
        <v>0</v>
      </c>
      <c r="M32" s="10">
        <f t="shared" si="4"/>
        <v>250000</v>
      </c>
      <c r="N32" s="11">
        <f t="shared" si="1"/>
        <v>0</v>
      </c>
      <c r="O32" s="18" t="s">
        <v>27</v>
      </c>
    </row>
    <row r="33" spans="1:17" s="1" customFormat="1" ht="113.25" customHeight="1" x14ac:dyDescent="0.2">
      <c r="A33" s="128" t="s">
        <v>82</v>
      </c>
      <c r="B33" s="128"/>
      <c r="C33" s="129"/>
      <c r="D33" s="129"/>
      <c r="E33" s="129"/>
      <c r="F33" s="61"/>
      <c r="G33" s="61"/>
      <c r="H33" s="130" t="s">
        <v>0</v>
      </c>
      <c r="I33" s="130"/>
      <c r="J33" s="131">
        <f>J35+J37</f>
        <v>13243245</v>
      </c>
      <c r="K33" s="131"/>
      <c r="L33" s="13">
        <f>L35+L37</f>
        <v>346624.22</v>
      </c>
      <c r="M33" s="13">
        <f t="shared" si="4"/>
        <v>12896620.779999999</v>
      </c>
      <c r="N33" s="14">
        <f t="shared" si="1"/>
        <v>2.6173662119820328E-2</v>
      </c>
      <c r="O33" s="14"/>
    </row>
    <row r="34" spans="1:17" s="1" customFormat="1" ht="60.75" customHeight="1" x14ac:dyDescent="0.2">
      <c r="A34" s="132" t="s">
        <v>83</v>
      </c>
      <c r="B34" s="132"/>
      <c r="C34" s="133" t="s">
        <v>22</v>
      </c>
      <c r="D34" s="133"/>
      <c r="E34" s="133"/>
      <c r="F34" s="60" t="s">
        <v>41</v>
      </c>
      <c r="G34" s="60" t="s">
        <v>52</v>
      </c>
      <c r="H34" s="134" t="s">
        <v>0</v>
      </c>
      <c r="I34" s="134"/>
      <c r="J34" s="135">
        <f>J35</f>
        <v>6336828.5800000001</v>
      </c>
      <c r="K34" s="135"/>
      <c r="L34" s="15">
        <f>L35</f>
        <v>346624.22</v>
      </c>
      <c r="M34" s="19">
        <f t="shared" si="4"/>
        <v>5990204.3600000003</v>
      </c>
      <c r="N34" s="20">
        <f t="shared" si="1"/>
        <v>5.4699952132838028E-2</v>
      </c>
      <c r="O34" s="20"/>
    </row>
    <row r="35" spans="1:17" s="1" customFormat="1" ht="30.75" customHeight="1" x14ac:dyDescent="0.2">
      <c r="A35" s="132" t="s">
        <v>28</v>
      </c>
      <c r="B35" s="132"/>
      <c r="C35" s="133" t="s">
        <v>22</v>
      </c>
      <c r="D35" s="133"/>
      <c r="E35" s="133"/>
      <c r="F35" s="60" t="s">
        <v>41</v>
      </c>
      <c r="G35" s="60" t="s">
        <v>52</v>
      </c>
      <c r="H35" s="134">
        <v>240</v>
      </c>
      <c r="I35" s="134"/>
      <c r="J35" s="125">
        <v>6336828.5800000001</v>
      </c>
      <c r="K35" s="125"/>
      <c r="L35" s="8">
        <v>346624.22</v>
      </c>
      <c r="M35" s="10">
        <f t="shared" si="4"/>
        <v>5990204.3600000003</v>
      </c>
      <c r="N35" s="11">
        <f t="shared" si="1"/>
        <v>5.4699952132838028E-2</v>
      </c>
      <c r="O35" s="18" t="s">
        <v>27</v>
      </c>
    </row>
    <row r="36" spans="1:17" s="1" customFormat="1" ht="27" customHeight="1" x14ac:dyDescent="0.2">
      <c r="A36" s="132" t="s">
        <v>68</v>
      </c>
      <c r="B36" s="132"/>
      <c r="C36" s="133" t="s">
        <v>22</v>
      </c>
      <c r="D36" s="133"/>
      <c r="E36" s="133"/>
      <c r="F36" s="60" t="s">
        <v>41</v>
      </c>
      <c r="G36" s="60" t="s">
        <v>69</v>
      </c>
      <c r="H36" s="134"/>
      <c r="I36" s="134"/>
      <c r="J36" s="135">
        <f>J37</f>
        <v>6906416.4199999999</v>
      </c>
      <c r="K36" s="135"/>
      <c r="L36" s="15">
        <f>L37</f>
        <v>0</v>
      </c>
      <c r="M36" s="19">
        <f t="shared" si="4"/>
        <v>6906416.4199999999</v>
      </c>
      <c r="N36" s="20">
        <f t="shared" si="1"/>
        <v>0</v>
      </c>
      <c r="O36" s="18" t="s">
        <v>27</v>
      </c>
    </row>
    <row r="37" spans="1:17" s="1" customFormat="1" ht="24.75" customHeight="1" x14ac:dyDescent="0.2">
      <c r="A37" s="132" t="s">
        <v>28</v>
      </c>
      <c r="B37" s="132"/>
      <c r="C37" s="133" t="s">
        <v>22</v>
      </c>
      <c r="D37" s="133"/>
      <c r="E37" s="133"/>
      <c r="F37" s="60" t="s">
        <v>41</v>
      </c>
      <c r="G37" s="60" t="s">
        <v>69</v>
      </c>
      <c r="H37" s="134">
        <v>240</v>
      </c>
      <c r="I37" s="134"/>
      <c r="J37" s="125">
        <v>6906416.4199999999</v>
      </c>
      <c r="K37" s="125"/>
      <c r="L37" s="8">
        <v>0</v>
      </c>
      <c r="M37" s="10">
        <f t="shared" si="4"/>
        <v>6906416.4199999999</v>
      </c>
      <c r="N37" s="11">
        <f t="shared" si="1"/>
        <v>0</v>
      </c>
      <c r="O37" s="18" t="s">
        <v>27</v>
      </c>
    </row>
    <row r="38" spans="1:17" s="1" customFormat="1" ht="113.25" customHeight="1" x14ac:dyDescent="0.2">
      <c r="A38" s="128" t="s">
        <v>84</v>
      </c>
      <c r="B38" s="128"/>
      <c r="C38" s="129"/>
      <c r="D38" s="129"/>
      <c r="E38" s="129"/>
      <c r="F38" s="61"/>
      <c r="G38" s="61"/>
      <c r="H38" s="130" t="s">
        <v>0</v>
      </c>
      <c r="I38" s="130"/>
      <c r="J38" s="131">
        <f>J39</f>
        <v>250000</v>
      </c>
      <c r="K38" s="131"/>
      <c r="L38" s="13">
        <f>L39</f>
        <v>23934.47</v>
      </c>
      <c r="M38" s="13">
        <f t="shared" si="4"/>
        <v>226065.53</v>
      </c>
      <c r="N38" s="14">
        <f t="shared" si="1"/>
        <v>9.5737880000000011E-2</v>
      </c>
      <c r="O38" s="14"/>
    </row>
    <row r="39" spans="1:17" s="1" customFormat="1" ht="31.5" customHeight="1" x14ac:dyDescent="0.2">
      <c r="A39" s="132" t="s">
        <v>28</v>
      </c>
      <c r="B39" s="132"/>
      <c r="C39" s="133" t="s">
        <v>22</v>
      </c>
      <c r="D39" s="133"/>
      <c r="E39" s="133"/>
      <c r="F39" s="60" t="s">
        <v>53</v>
      </c>
      <c r="G39" s="60" t="s">
        <v>54</v>
      </c>
      <c r="H39" s="134">
        <v>240</v>
      </c>
      <c r="I39" s="134"/>
      <c r="J39" s="125">
        <v>250000</v>
      </c>
      <c r="K39" s="125"/>
      <c r="L39" s="8">
        <v>23934.47</v>
      </c>
      <c r="M39" s="10">
        <f t="shared" si="4"/>
        <v>226065.53</v>
      </c>
      <c r="N39" s="11">
        <f>L39/J39</f>
        <v>9.5737880000000011E-2</v>
      </c>
      <c r="O39" s="18" t="s">
        <v>27</v>
      </c>
    </row>
    <row r="40" spans="1:17" s="1" customFormat="1" ht="15.75" x14ac:dyDescent="0.2">
      <c r="A40" s="124" t="s">
        <v>55</v>
      </c>
      <c r="B40" s="124"/>
      <c r="C40" s="124"/>
      <c r="D40" s="124"/>
      <c r="E40" s="124"/>
      <c r="F40" s="124"/>
      <c r="G40" s="124"/>
      <c r="H40" s="124"/>
      <c r="I40" s="124"/>
      <c r="J40" s="125">
        <f>J7+J10+J18+J23+J27+J30+J15+J33+J38+J25</f>
        <v>27897810.66</v>
      </c>
      <c r="K40" s="125"/>
      <c r="L40" s="8">
        <f>L7+L10+L18+L23+L27+L30+L15+L33+L38</f>
        <v>3358276.3600000008</v>
      </c>
      <c r="M40" s="8">
        <f t="shared" si="4"/>
        <v>24539534.300000001</v>
      </c>
      <c r="N40" s="9">
        <f>L40/J40</f>
        <v>0.12037777447586996</v>
      </c>
      <c r="O40" s="17"/>
    </row>
    <row r="41" spans="1:17" s="1" customFormat="1" ht="15" x14ac:dyDescent="0.2">
      <c r="A41" s="67"/>
      <c r="B41" s="37"/>
      <c r="C41" s="67"/>
      <c r="D41" s="67"/>
      <c r="E41" s="67"/>
      <c r="F41" s="67"/>
      <c r="G41" s="67"/>
      <c r="H41" s="67"/>
      <c r="I41" s="67"/>
      <c r="J41" s="59"/>
      <c r="K41" s="59"/>
    </row>
    <row r="42" spans="1:17" s="1" customFormat="1" ht="15.75" x14ac:dyDescent="0.2">
      <c r="A42" s="67"/>
      <c r="B42" s="126" t="s">
        <v>56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7" s="1" customFormat="1" ht="15" x14ac:dyDescent="0.2">
      <c r="A43" s="67"/>
      <c r="B43" s="67"/>
      <c r="C43" s="67"/>
      <c r="D43" s="67"/>
      <c r="E43" s="67"/>
      <c r="F43" s="67"/>
      <c r="G43" s="67"/>
      <c r="H43" s="67"/>
      <c r="I43" s="67"/>
      <c r="J43" s="127"/>
      <c r="K43" s="127"/>
    </row>
    <row r="44" spans="1:17" s="1" customFormat="1" ht="15.75" x14ac:dyDescent="0.2">
      <c r="A44" s="126" t="s">
        <v>57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21"/>
      <c r="M44" s="21"/>
      <c r="N44" s="40"/>
    </row>
    <row r="45" spans="1:17" s="1" customFormat="1" ht="15.75" x14ac:dyDescent="0.25">
      <c r="A45" s="126" t="s">
        <v>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22"/>
      <c r="M45" s="21"/>
      <c r="N45" s="40"/>
    </row>
    <row r="46" spans="1:17" s="1" customFormat="1" ht="14.25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7" s="1" customFormat="1" x14ac:dyDescent="0.2">
      <c r="A47" s="117"/>
      <c r="B47" s="117"/>
      <c r="C47" s="118"/>
      <c r="D47" s="118"/>
      <c r="E47" s="118"/>
      <c r="F47" s="118"/>
      <c r="G47" s="118"/>
      <c r="H47" s="118"/>
      <c r="I47" s="118"/>
      <c r="J47" s="119"/>
      <c r="K47" s="119"/>
      <c r="L47" s="119"/>
      <c r="M47" s="119"/>
      <c r="N47" s="119"/>
      <c r="O47" s="119"/>
      <c r="P47" s="119"/>
      <c r="Q47" s="58"/>
    </row>
    <row r="48" spans="1:17" s="1" customFormat="1" x14ac:dyDescent="0.2">
      <c r="A48" s="120" t="s">
        <v>0</v>
      </c>
      <c r="B48" s="120"/>
      <c r="C48" s="58"/>
      <c r="D48" s="121"/>
      <c r="E48" s="121"/>
      <c r="F48" s="121"/>
      <c r="G48" s="121"/>
      <c r="H48" s="121"/>
      <c r="I48" s="58"/>
      <c r="J48" s="122"/>
      <c r="K48" s="122"/>
      <c r="L48" s="122"/>
      <c r="M48" s="122"/>
      <c r="N48" s="122"/>
      <c r="O48" s="122"/>
      <c r="P48" s="123"/>
      <c r="Q48" s="123"/>
    </row>
    <row r="49" spans="1:11" s="1" customFormat="1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162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2:B22"/>
    <mergeCell ref="C22:E22"/>
    <mergeCell ref="H22:I22"/>
    <mergeCell ref="J22:K22"/>
    <mergeCell ref="A23:B23"/>
    <mergeCell ref="C23:E23"/>
    <mergeCell ref="H23:I23"/>
    <mergeCell ref="J23:K23"/>
    <mergeCell ref="A19:B19"/>
    <mergeCell ref="C19:E19"/>
    <mergeCell ref="H19:I19"/>
    <mergeCell ref="J19:K19"/>
    <mergeCell ref="A20:B20"/>
    <mergeCell ref="C20:E20"/>
    <mergeCell ref="H20:I20"/>
    <mergeCell ref="J20:K20"/>
    <mergeCell ref="A26:B26"/>
    <mergeCell ref="C26:E26"/>
    <mergeCell ref="H26:I26"/>
    <mergeCell ref="J26:K26"/>
    <mergeCell ref="A27:B27"/>
    <mergeCell ref="C27:E27"/>
    <mergeCell ref="H27:I27"/>
    <mergeCell ref="J27:K27"/>
    <mergeCell ref="A24:B24"/>
    <mergeCell ref="C24:E24"/>
    <mergeCell ref="H24:I24"/>
    <mergeCell ref="J24:K24"/>
    <mergeCell ref="A25:B25"/>
    <mergeCell ref="C25:E25"/>
    <mergeCell ref="H25:I25"/>
    <mergeCell ref="J25:K25"/>
    <mergeCell ref="A30:B30"/>
    <mergeCell ref="C30:E30"/>
    <mergeCell ref="H30:I30"/>
    <mergeCell ref="J30:K30"/>
    <mergeCell ref="A31:B31"/>
    <mergeCell ref="C31:E31"/>
    <mergeCell ref="H31:I31"/>
    <mergeCell ref="J31:K31"/>
    <mergeCell ref="A28:B28"/>
    <mergeCell ref="C28:E28"/>
    <mergeCell ref="H28:I28"/>
    <mergeCell ref="J28:K28"/>
    <mergeCell ref="A29:B29"/>
    <mergeCell ref="C29:E29"/>
    <mergeCell ref="H29:I29"/>
    <mergeCell ref="J29:K29"/>
    <mergeCell ref="A34:B34"/>
    <mergeCell ref="C34:E34"/>
    <mergeCell ref="H34:I34"/>
    <mergeCell ref="J34:K34"/>
    <mergeCell ref="A35:B35"/>
    <mergeCell ref="C35:E35"/>
    <mergeCell ref="H35:I35"/>
    <mergeCell ref="J35:K35"/>
    <mergeCell ref="A32:B32"/>
    <mergeCell ref="C32:E32"/>
    <mergeCell ref="H32:I32"/>
    <mergeCell ref="J32:K32"/>
    <mergeCell ref="A33:B33"/>
    <mergeCell ref="C33:E33"/>
    <mergeCell ref="H33:I33"/>
    <mergeCell ref="J33:K33"/>
    <mergeCell ref="C39:E39"/>
    <mergeCell ref="H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49:K49"/>
    <mergeCell ref="A21:B21"/>
    <mergeCell ref="C21:E21"/>
    <mergeCell ref="H21:I21"/>
    <mergeCell ref="J21:K21"/>
    <mergeCell ref="A46:K46"/>
    <mergeCell ref="A47:B47"/>
    <mergeCell ref="C47:I47"/>
    <mergeCell ref="J47:P47"/>
    <mergeCell ref="A48:B48"/>
    <mergeCell ref="D48:H48"/>
    <mergeCell ref="J48:O48"/>
    <mergeCell ref="P48:Q48"/>
    <mergeCell ref="A40:I40"/>
    <mergeCell ref="J40:K40"/>
    <mergeCell ref="B42:L42"/>
    <mergeCell ref="J43:K43"/>
    <mergeCell ref="A44:K44"/>
    <mergeCell ref="A45:K45"/>
    <mergeCell ref="A38:B38"/>
    <mergeCell ref="C38:E38"/>
    <mergeCell ref="H38:I38"/>
    <mergeCell ref="J38:K38"/>
    <mergeCell ref="A39:B39"/>
  </mergeCells>
  <pageMargins left="0.7" right="0.7" top="0.75" bottom="0.75" header="0.3" footer="0.3"/>
  <pageSetup paperSize="9" scale="4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E4D8-5568-466D-AD2E-E5EAACFE9EC5}">
  <dimension ref="A1:V48"/>
  <sheetViews>
    <sheetView workbookViewId="0">
      <selection activeCell="N18" sqref="N18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85" t="s">
        <v>71</v>
      </c>
      <c r="B1" s="185"/>
      <c r="C1" s="185"/>
      <c r="D1" s="185"/>
      <c r="E1" s="185"/>
      <c r="F1" s="185"/>
      <c r="G1" s="185"/>
      <c r="H1" s="18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22" s="1" customFormat="1" ht="13.5" thickBot="1" x14ac:dyDescent="0.25">
      <c r="A3" s="187" t="s">
        <v>2</v>
      </c>
      <c r="B3" s="188"/>
      <c r="C3" s="188" t="s">
        <v>3</v>
      </c>
      <c r="D3" s="188"/>
      <c r="E3" s="188"/>
      <c r="F3" s="188"/>
      <c r="G3" s="188"/>
      <c r="H3" s="188"/>
      <c r="I3" s="188"/>
      <c r="J3" s="191" t="s">
        <v>4</v>
      </c>
      <c r="K3" s="191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89"/>
      <c r="B4" s="190"/>
      <c r="C4" s="193" t="s">
        <v>9</v>
      </c>
      <c r="D4" s="193"/>
      <c r="E4" s="193"/>
      <c r="F4" s="57" t="s">
        <v>10</v>
      </c>
      <c r="G4" s="57" t="s">
        <v>11</v>
      </c>
      <c r="H4" s="194" t="s">
        <v>12</v>
      </c>
      <c r="I4" s="194"/>
      <c r="J4" s="192"/>
      <c r="K4" s="192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77" t="s">
        <v>16</v>
      </c>
      <c r="B5" s="178"/>
      <c r="C5" s="178" t="s">
        <v>17</v>
      </c>
      <c r="D5" s="178"/>
      <c r="E5" s="178"/>
      <c r="F5" s="54" t="s">
        <v>18</v>
      </c>
      <c r="G5" s="54" t="s">
        <v>19</v>
      </c>
      <c r="H5" s="179" t="s">
        <v>20</v>
      </c>
      <c r="I5" s="179"/>
      <c r="J5" s="180">
        <v>6</v>
      </c>
      <c r="K5" s="181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82" t="s">
        <v>58</v>
      </c>
      <c r="B6" s="182"/>
      <c r="C6" s="183"/>
      <c r="D6" s="183"/>
      <c r="E6" s="183"/>
      <c r="F6" s="55"/>
      <c r="G6" s="55"/>
      <c r="H6" s="183"/>
      <c r="I6" s="183"/>
      <c r="J6" s="184">
        <f>J7+J10+J18</f>
        <v>11864741</v>
      </c>
      <c r="K6" s="184"/>
      <c r="L6" s="26">
        <f>L7+L10+L18</f>
        <v>1635115.99</v>
      </c>
      <c r="M6" s="26">
        <f t="shared" ref="M6:M21" si="0">J6-L6</f>
        <v>10229625.01</v>
      </c>
      <c r="N6" s="27">
        <f t="shared" ref="N6:N37" si="1">L6/J6</f>
        <v>0.13781303696389158</v>
      </c>
      <c r="O6" s="36"/>
    </row>
    <row r="7" spans="1:22" s="1" customFormat="1" ht="28.5" customHeight="1" x14ac:dyDescent="0.2">
      <c r="A7" s="171" t="s">
        <v>21</v>
      </c>
      <c r="B7" s="171"/>
      <c r="C7" s="172" t="s">
        <v>22</v>
      </c>
      <c r="D7" s="172"/>
      <c r="E7" s="172"/>
      <c r="F7" s="52" t="s">
        <v>23</v>
      </c>
      <c r="G7" s="52" t="s">
        <v>24</v>
      </c>
      <c r="H7" s="173" t="s">
        <v>0</v>
      </c>
      <c r="I7" s="173"/>
      <c r="J7" s="174">
        <f>J8+J9</f>
        <v>802234</v>
      </c>
      <c r="K7" s="174"/>
      <c r="L7" s="5">
        <f>L8+L9</f>
        <v>118800.67</v>
      </c>
      <c r="M7" s="53">
        <f t="shared" si="0"/>
        <v>683433.33</v>
      </c>
      <c r="N7" s="6">
        <f t="shared" si="1"/>
        <v>0.14808730370440545</v>
      </c>
      <c r="O7" s="7"/>
    </row>
    <row r="8" spans="1:22" s="1" customFormat="1" ht="27" customHeight="1" x14ac:dyDescent="0.2">
      <c r="A8" s="132" t="s">
        <v>25</v>
      </c>
      <c r="B8" s="132"/>
      <c r="C8" s="133" t="s">
        <v>22</v>
      </c>
      <c r="D8" s="133"/>
      <c r="E8" s="133"/>
      <c r="F8" s="49" t="s">
        <v>23</v>
      </c>
      <c r="G8" s="49" t="s">
        <v>26</v>
      </c>
      <c r="H8" s="134">
        <v>120</v>
      </c>
      <c r="I8" s="134"/>
      <c r="J8" s="125">
        <v>794234</v>
      </c>
      <c r="K8" s="125"/>
      <c r="L8" s="8">
        <v>118800.67</v>
      </c>
      <c r="M8" s="8">
        <f t="shared" si="0"/>
        <v>675433.33</v>
      </c>
      <c r="N8" s="9">
        <f t="shared" si="1"/>
        <v>0.14957892762082711</v>
      </c>
      <c r="O8" s="18" t="s">
        <v>27</v>
      </c>
    </row>
    <row r="9" spans="1:22" s="1" customFormat="1" ht="28.5" customHeight="1" x14ac:dyDescent="0.2">
      <c r="A9" s="175" t="s">
        <v>28</v>
      </c>
      <c r="B9" s="175"/>
      <c r="C9" s="134" t="s">
        <v>22</v>
      </c>
      <c r="D9" s="134"/>
      <c r="E9" s="134"/>
      <c r="F9" s="32" t="s">
        <v>35</v>
      </c>
      <c r="G9" s="49">
        <v>110000190</v>
      </c>
      <c r="H9" s="134">
        <v>240</v>
      </c>
      <c r="I9" s="134"/>
      <c r="J9" s="125">
        <v>8000</v>
      </c>
      <c r="K9" s="125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76" t="s">
        <v>29</v>
      </c>
      <c r="B10" s="176"/>
      <c r="C10" s="172" t="s">
        <v>22</v>
      </c>
      <c r="D10" s="172"/>
      <c r="E10" s="172"/>
      <c r="F10" s="52" t="s">
        <v>30</v>
      </c>
      <c r="G10" s="52" t="s">
        <v>31</v>
      </c>
      <c r="H10" s="173" t="s">
        <v>0</v>
      </c>
      <c r="I10" s="173"/>
      <c r="J10" s="174">
        <f>J11+J12+J13+J14</f>
        <v>3488556</v>
      </c>
      <c r="K10" s="174"/>
      <c r="L10" s="5">
        <f>L11+L12+L13+L14</f>
        <v>463870.05</v>
      </c>
      <c r="M10" s="5">
        <f t="shared" si="0"/>
        <v>3024685.95</v>
      </c>
      <c r="N10" s="6">
        <f t="shared" si="1"/>
        <v>0.13296907087058371</v>
      </c>
      <c r="O10" s="6"/>
    </row>
    <row r="11" spans="1:22" s="1" customFormat="1" ht="25.5" customHeight="1" x14ac:dyDescent="0.2">
      <c r="A11" s="175" t="s">
        <v>25</v>
      </c>
      <c r="B11" s="175"/>
      <c r="C11" s="133" t="s">
        <v>22</v>
      </c>
      <c r="D11" s="133"/>
      <c r="E11" s="133"/>
      <c r="F11" s="49" t="s">
        <v>30</v>
      </c>
      <c r="G11" s="49" t="s">
        <v>32</v>
      </c>
      <c r="H11" s="134">
        <v>120</v>
      </c>
      <c r="I11" s="134"/>
      <c r="J11" s="125">
        <v>2321505</v>
      </c>
      <c r="K11" s="125"/>
      <c r="L11" s="8">
        <v>341924.24</v>
      </c>
      <c r="M11" s="10">
        <f t="shared" si="0"/>
        <v>1979580.76</v>
      </c>
      <c r="N11" s="11">
        <f t="shared" si="1"/>
        <v>0.14728559275125402</v>
      </c>
      <c r="O11" s="18" t="s">
        <v>27</v>
      </c>
    </row>
    <row r="12" spans="1:22" s="1" customFormat="1" ht="26.25" customHeight="1" x14ac:dyDescent="0.2">
      <c r="A12" s="175" t="s">
        <v>28</v>
      </c>
      <c r="B12" s="175"/>
      <c r="C12" s="133" t="s">
        <v>22</v>
      </c>
      <c r="D12" s="133"/>
      <c r="E12" s="133"/>
      <c r="F12" s="49" t="s">
        <v>30</v>
      </c>
      <c r="G12" s="32" t="s">
        <v>33</v>
      </c>
      <c r="H12" s="134">
        <v>240</v>
      </c>
      <c r="I12" s="134"/>
      <c r="J12" s="125">
        <v>1134051</v>
      </c>
      <c r="K12" s="125"/>
      <c r="L12" s="8">
        <v>118945.81</v>
      </c>
      <c r="M12" s="10">
        <f t="shared" si="0"/>
        <v>1015105.19</v>
      </c>
      <c r="N12" s="11">
        <f t="shared" si="1"/>
        <v>0.10488576792401752</v>
      </c>
      <c r="O12" s="18" t="s">
        <v>27</v>
      </c>
    </row>
    <row r="13" spans="1:22" s="1" customFormat="1" ht="14.25" customHeight="1" x14ac:dyDescent="0.2">
      <c r="A13" s="175" t="s">
        <v>34</v>
      </c>
      <c r="B13" s="175"/>
      <c r="C13" s="133" t="s">
        <v>22</v>
      </c>
      <c r="D13" s="133"/>
      <c r="E13" s="133"/>
      <c r="F13" s="49" t="s">
        <v>30</v>
      </c>
      <c r="G13" s="49" t="s">
        <v>33</v>
      </c>
      <c r="H13" s="134">
        <v>850</v>
      </c>
      <c r="I13" s="134"/>
      <c r="J13" s="125">
        <v>13000</v>
      </c>
      <c r="K13" s="125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75" t="s">
        <v>28</v>
      </c>
      <c r="B14" s="175"/>
      <c r="C14" s="134" t="s">
        <v>22</v>
      </c>
      <c r="D14" s="134"/>
      <c r="E14" s="134"/>
      <c r="F14" s="32" t="s">
        <v>35</v>
      </c>
      <c r="G14" s="49" t="s">
        <v>33</v>
      </c>
      <c r="H14" s="134">
        <v>240</v>
      </c>
      <c r="I14" s="134"/>
      <c r="J14" s="125">
        <v>20000</v>
      </c>
      <c r="K14" s="125"/>
      <c r="L14" s="8">
        <v>3000</v>
      </c>
      <c r="M14" s="10">
        <f t="shared" si="0"/>
        <v>17000</v>
      </c>
      <c r="N14" s="11">
        <f>L14/J14</f>
        <v>0.15</v>
      </c>
      <c r="O14" s="18" t="s">
        <v>27</v>
      </c>
    </row>
    <row r="15" spans="1:22" s="1" customFormat="1" ht="120" customHeight="1" x14ac:dyDescent="0.2">
      <c r="A15" s="128" t="s">
        <v>61</v>
      </c>
      <c r="B15" s="128"/>
      <c r="C15" s="129"/>
      <c r="D15" s="129"/>
      <c r="E15" s="129"/>
      <c r="F15" s="50"/>
      <c r="G15" s="50"/>
      <c r="H15" s="130"/>
      <c r="I15" s="130"/>
      <c r="J15" s="131">
        <f>J17</f>
        <v>126000</v>
      </c>
      <c r="K15" s="131"/>
      <c r="L15" s="13">
        <f>L17</f>
        <v>0</v>
      </c>
      <c r="M15" s="13">
        <f>J15-L15</f>
        <v>126000</v>
      </c>
      <c r="N15" s="14">
        <f>L15/J15</f>
        <v>0</v>
      </c>
      <c r="O15" s="14"/>
    </row>
    <row r="16" spans="1:22" s="1" customFormat="1" ht="63" customHeight="1" x14ac:dyDescent="0.2">
      <c r="A16" s="132" t="s">
        <v>62</v>
      </c>
      <c r="B16" s="132"/>
      <c r="C16" s="133" t="s">
        <v>22</v>
      </c>
      <c r="D16" s="133"/>
      <c r="E16" s="133"/>
      <c r="F16" s="32" t="s">
        <v>50</v>
      </c>
      <c r="G16" s="32" t="s">
        <v>51</v>
      </c>
      <c r="H16" s="134" t="s">
        <v>0</v>
      </c>
      <c r="I16" s="134"/>
      <c r="J16" s="135">
        <f>J17</f>
        <v>126000</v>
      </c>
      <c r="K16" s="135"/>
      <c r="L16" s="15">
        <f>L17</f>
        <v>0</v>
      </c>
      <c r="M16" s="19">
        <f>J16-L16</f>
        <v>126000</v>
      </c>
      <c r="N16" s="20">
        <f>L16/J16</f>
        <v>0</v>
      </c>
      <c r="O16" s="20"/>
    </row>
    <row r="17" spans="1:15" s="46" customFormat="1" ht="34.5" customHeight="1" x14ac:dyDescent="0.2">
      <c r="A17" s="167" t="s">
        <v>28</v>
      </c>
      <c r="B17" s="167"/>
      <c r="C17" s="168" t="s">
        <v>22</v>
      </c>
      <c r="D17" s="168"/>
      <c r="E17" s="168"/>
      <c r="F17" s="41" t="s">
        <v>50</v>
      </c>
      <c r="G17" s="41" t="s">
        <v>51</v>
      </c>
      <c r="H17" s="169">
        <v>240</v>
      </c>
      <c r="I17" s="169"/>
      <c r="J17" s="170">
        <v>126000</v>
      </c>
      <c r="K17" s="170"/>
      <c r="L17" s="42">
        <v>0</v>
      </c>
      <c r="M17" s="43">
        <f>J17-L17</f>
        <v>126000</v>
      </c>
      <c r="N17" s="44">
        <f>L17/J17</f>
        <v>0</v>
      </c>
      <c r="O17" s="45" t="s">
        <v>27</v>
      </c>
    </row>
    <row r="18" spans="1:15" s="1" customFormat="1" ht="69.75" customHeight="1" x14ac:dyDescent="0.2">
      <c r="A18" s="171" t="s">
        <v>36</v>
      </c>
      <c r="B18" s="171"/>
      <c r="C18" s="172" t="s">
        <v>22</v>
      </c>
      <c r="D18" s="172"/>
      <c r="E18" s="172"/>
      <c r="F18" s="52" t="s">
        <v>37</v>
      </c>
      <c r="G18" s="33" t="s">
        <v>38</v>
      </c>
      <c r="H18" s="173" t="s">
        <v>0</v>
      </c>
      <c r="I18" s="173"/>
      <c r="J18" s="174">
        <f>J19+J20+J21</f>
        <v>7573951</v>
      </c>
      <c r="K18" s="174"/>
      <c r="L18" s="5">
        <f>L19+L20+L21</f>
        <v>1052445.27</v>
      </c>
      <c r="M18" s="5">
        <f t="shared" si="0"/>
        <v>6521505.7300000004</v>
      </c>
      <c r="N18" s="6">
        <f t="shared" si="1"/>
        <v>0.13895591217846537</v>
      </c>
      <c r="O18" s="6"/>
    </row>
    <row r="19" spans="1:15" s="1" customFormat="1" ht="20.25" customHeight="1" x14ac:dyDescent="0.2">
      <c r="A19" s="164" t="s">
        <v>39</v>
      </c>
      <c r="B19" s="165"/>
      <c r="C19" s="166" t="s">
        <v>22</v>
      </c>
      <c r="D19" s="139"/>
      <c r="E19" s="140"/>
      <c r="F19" s="49" t="s">
        <v>37</v>
      </c>
      <c r="G19" s="32" t="s">
        <v>40</v>
      </c>
      <c r="H19" s="162">
        <v>110</v>
      </c>
      <c r="I19" s="162"/>
      <c r="J19" s="125">
        <v>5486543</v>
      </c>
      <c r="K19" s="125"/>
      <c r="L19" s="8">
        <v>823023.68</v>
      </c>
      <c r="M19" s="10">
        <f>J19-L19</f>
        <v>4663519.32</v>
      </c>
      <c r="N19" s="11">
        <f>L19/J19</f>
        <v>0.15000769701431302</v>
      </c>
      <c r="O19" s="18" t="s">
        <v>27</v>
      </c>
    </row>
    <row r="20" spans="1:15" s="1" customFormat="1" ht="27.75" customHeight="1" x14ac:dyDescent="0.2">
      <c r="A20" s="158" t="s">
        <v>28</v>
      </c>
      <c r="B20" s="158"/>
      <c r="C20" s="159" t="s">
        <v>22</v>
      </c>
      <c r="D20" s="160"/>
      <c r="E20" s="161"/>
      <c r="F20" s="51" t="s">
        <v>37</v>
      </c>
      <c r="G20" s="34" t="s">
        <v>40</v>
      </c>
      <c r="H20" s="162">
        <v>240</v>
      </c>
      <c r="I20" s="162"/>
      <c r="J20" s="163">
        <v>650000</v>
      </c>
      <c r="K20" s="163"/>
      <c r="L20" s="12">
        <v>52828.78</v>
      </c>
      <c r="M20" s="10">
        <f t="shared" si="0"/>
        <v>597171.22</v>
      </c>
      <c r="N20" s="11">
        <f t="shared" si="1"/>
        <v>8.1275046153846148E-2</v>
      </c>
      <c r="O20" s="18" t="s">
        <v>27</v>
      </c>
    </row>
    <row r="21" spans="1:15" s="1" customFormat="1" ht="15.75" x14ac:dyDescent="0.2">
      <c r="A21" s="164" t="s">
        <v>39</v>
      </c>
      <c r="B21" s="165"/>
      <c r="C21" s="166" t="s">
        <v>22</v>
      </c>
      <c r="D21" s="139"/>
      <c r="E21" s="140"/>
      <c r="F21" s="32" t="s">
        <v>41</v>
      </c>
      <c r="G21" s="32" t="s">
        <v>40</v>
      </c>
      <c r="H21" s="162">
        <v>110</v>
      </c>
      <c r="I21" s="162"/>
      <c r="J21" s="125">
        <v>1437408</v>
      </c>
      <c r="K21" s="125"/>
      <c r="L21" s="8">
        <v>176592.81</v>
      </c>
      <c r="M21" s="10">
        <f t="shared" si="0"/>
        <v>1260815.19</v>
      </c>
      <c r="N21" s="11">
        <f t="shared" si="1"/>
        <v>0.1228550348961464</v>
      </c>
      <c r="O21" s="18" t="s">
        <v>27</v>
      </c>
    </row>
    <row r="22" spans="1:15" s="1" customFormat="1" ht="153.75" customHeight="1" x14ac:dyDescent="0.2">
      <c r="A22" s="128" t="s">
        <v>59</v>
      </c>
      <c r="B22" s="128"/>
      <c r="C22" s="129"/>
      <c r="D22" s="129"/>
      <c r="E22" s="129"/>
      <c r="F22" s="35"/>
      <c r="G22" s="35"/>
      <c r="H22" s="130" t="s">
        <v>0</v>
      </c>
      <c r="I22" s="130"/>
      <c r="J22" s="156">
        <f>J23</f>
        <v>192000</v>
      </c>
      <c r="K22" s="156"/>
      <c r="L22" s="28">
        <f>L23</f>
        <v>16000</v>
      </c>
      <c r="M22" s="28">
        <f>J22-L22</f>
        <v>176000</v>
      </c>
      <c r="N22" s="29">
        <f>L22/J22</f>
        <v>8.3333333333333329E-2</v>
      </c>
      <c r="O22" s="14"/>
    </row>
    <row r="23" spans="1:15" s="1" customFormat="1" ht="27" customHeight="1" x14ac:dyDescent="0.2">
      <c r="A23" s="132" t="s">
        <v>28</v>
      </c>
      <c r="B23" s="132"/>
      <c r="C23" s="133" t="s">
        <v>22</v>
      </c>
      <c r="D23" s="133"/>
      <c r="E23" s="133"/>
      <c r="F23" s="32" t="s">
        <v>42</v>
      </c>
      <c r="G23" s="32" t="s">
        <v>43</v>
      </c>
      <c r="H23" s="134">
        <v>240</v>
      </c>
      <c r="I23" s="134"/>
      <c r="J23" s="157">
        <v>192000</v>
      </c>
      <c r="K23" s="157"/>
      <c r="L23" s="30">
        <v>16000</v>
      </c>
      <c r="M23" s="30">
        <f>J23-L23</f>
        <v>176000</v>
      </c>
      <c r="N23" s="31">
        <f>L23/J23</f>
        <v>8.3333333333333329E-2</v>
      </c>
      <c r="O23" s="18" t="s">
        <v>27</v>
      </c>
    </row>
    <row r="24" spans="1:15" s="1" customFormat="1" ht="118.5" customHeight="1" x14ac:dyDescent="0.2">
      <c r="A24" s="128" t="s">
        <v>70</v>
      </c>
      <c r="B24" s="128"/>
      <c r="C24" s="129"/>
      <c r="D24" s="129"/>
      <c r="E24" s="129"/>
      <c r="F24" s="35"/>
      <c r="G24" s="35"/>
      <c r="H24" s="130" t="s">
        <v>0</v>
      </c>
      <c r="I24" s="130"/>
      <c r="J24" s="156">
        <f>J25</f>
        <v>10000</v>
      </c>
      <c r="K24" s="156"/>
      <c r="L24" s="28">
        <f>L25</f>
        <v>0</v>
      </c>
      <c r="M24" s="28">
        <f>J24-L24</f>
        <v>10000</v>
      </c>
      <c r="N24" s="29">
        <f>L24/J24</f>
        <v>0</v>
      </c>
      <c r="O24" s="14"/>
    </row>
    <row r="25" spans="1:15" s="1" customFormat="1" ht="27" customHeight="1" x14ac:dyDescent="0.2">
      <c r="A25" s="132" t="s">
        <v>28</v>
      </c>
      <c r="B25" s="132"/>
      <c r="C25" s="133" t="s">
        <v>22</v>
      </c>
      <c r="D25" s="133"/>
      <c r="E25" s="133"/>
      <c r="F25" s="32" t="s">
        <v>42</v>
      </c>
      <c r="G25" s="32" t="s">
        <v>43</v>
      </c>
      <c r="H25" s="134">
        <v>240</v>
      </c>
      <c r="I25" s="134"/>
      <c r="J25" s="157">
        <v>10000</v>
      </c>
      <c r="K25" s="157"/>
      <c r="L25" s="30">
        <v>0</v>
      </c>
      <c r="M25" s="30">
        <f>J25-L25</f>
        <v>10000</v>
      </c>
      <c r="N25" s="31">
        <f>L25/J25</f>
        <v>0</v>
      </c>
      <c r="O25" s="18" t="s">
        <v>27</v>
      </c>
    </row>
    <row r="26" spans="1:15" s="1" customFormat="1" ht="101.25" customHeight="1" x14ac:dyDescent="0.2">
      <c r="A26" s="128" t="s">
        <v>60</v>
      </c>
      <c r="B26" s="128"/>
      <c r="C26" s="129"/>
      <c r="D26" s="129"/>
      <c r="E26" s="129"/>
      <c r="F26" s="35"/>
      <c r="G26" s="50"/>
      <c r="H26" s="130"/>
      <c r="I26" s="130"/>
      <c r="J26" s="131">
        <f>J28</f>
        <v>1961824.66</v>
      </c>
      <c r="K26" s="131"/>
      <c r="L26" s="13">
        <f>L28</f>
        <v>145577.31</v>
      </c>
      <c r="M26" s="13">
        <f>M28</f>
        <v>1816247.3499999999</v>
      </c>
      <c r="N26" s="14">
        <f t="shared" si="1"/>
        <v>7.4205056633348671E-2</v>
      </c>
      <c r="O26" s="14"/>
    </row>
    <row r="27" spans="1:15" s="1" customFormat="1" ht="117.75" customHeight="1" x14ac:dyDescent="0.2">
      <c r="A27" s="132" t="s">
        <v>44</v>
      </c>
      <c r="B27" s="132"/>
      <c r="C27" s="133" t="s">
        <v>22</v>
      </c>
      <c r="D27" s="133"/>
      <c r="E27" s="133"/>
      <c r="F27" s="32" t="s">
        <v>45</v>
      </c>
      <c r="G27" s="32" t="s">
        <v>46</v>
      </c>
      <c r="H27" s="134" t="s">
        <v>0</v>
      </c>
      <c r="I27" s="134"/>
      <c r="J27" s="135">
        <f>J28</f>
        <v>1961824.66</v>
      </c>
      <c r="K27" s="135"/>
      <c r="L27" s="15">
        <f>L28</f>
        <v>145577.31</v>
      </c>
      <c r="M27" s="15">
        <f>M28</f>
        <v>1816247.3499999999</v>
      </c>
      <c r="N27" s="16">
        <f t="shared" si="1"/>
        <v>7.4205056633348671E-2</v>
      </c>
      <c r="O27" s="16"/>
    </row>
    <row r="28" spans="1:15" s="1" customFormat="1" ht="29.25" customHeight="1" x14ac:dyDescent="0.2">
      <c r="A28" s="132" t="s">
        <v>28</v>
      </c>
      <c r="B28" s="132"/>
      <c r="C28" s="133" t="s">
        <v>22</v>
      </c>
      <c r="D28" s="133"/>
      <c r="E28" s="133"/>
      <c r="F28" s="32" t="s">
        <v>45</v>
      </c>
      <c r="G28" s="32" t="s">
        <v>46</v>
      </c>
      <c r="H28" s="134">
        <v>240</v>
      </c>
      <c r="I28" s="134"/>
      <c r="J28" s="125">
        <v>1961824.66</v>
      </c>
      <c r="K28" s="125"/>
      <c r="L28" s="8">
        <v>145577.31</v>
      </c>
      <c r="M28" s="8">
        <f>J28-L28</f>
        <v>1816247.3499999999</v>
      </c>
      <c r="N28" s="9">
        <f t="shared" si="1"/>
        <v>7.4205056633348671E-2</v>
      </c>
      <c r="O28" s="18" t="s">
        <v>47</v>
      </c>
    </row>
    <row r="29" spans="1:15" s="1" customFormat="1" ht="127.5" customHeight="1" x14ac:dyDescent="0.2">
      <c r="A29" s="145" t="s">
        <v>66</v>
      </c>
      <c r="B29" s="146"/>
      <c r="C29" s="147"/>
      <c r="D29" s="148"/>
      <c r="E29" s="149"/>
      <c r="F29" s="50"/>
      <c r="G29" s="50"/>
      <c r="H29" s="150"/>
      <c r="I29" s="151"/>
      <c r="J29" s="152">
        <f>J31</f>
        <v>250000</v>
      </c>
      <c r="K29" s="153"/>
      <c r="L29" s="13">
        <f>L31</f>
        <v>0</v>
      </c>
      <c r="M29" s="13">
        <f t="shared" ref="M29:M39" si="2">J29-L29</f>
        <v>250000</v>
      </c>
      <c r="N29" s="14">
        <f t="shared" si="1"/>
        <v>0</v>
      </c>
      <c r="O29" s="14"/>
    </row>
    <row r="30" spans="1:15" s="1" customFormat="1" ht="63.75" customHeight="1" x14ac:dyDescent="0.2">
      <c r="A30" s="136" t="s">
        <v>67</v>
      </c>
      <c r="B30" s="137"/>
      <c r="C30" s="138" t="s">
        <v>22</v>
      </c>
      <c r="D30" s="139"/>
      <c r="E30" s="140"/>
      <c r="F30" s="49" t="s">
        <v>48</v>
      </c>
      <c r="G30" s="49" t="s">
        <v>49</v>
      </c>
      <c r="H30" s="141" t="s">
        <v>0</v>
      </c>
      <c r="I30" s="142"/>
      <c r="J30" s="154">
        <f>J31</f>
        <v>250000</v>
      </c>
      <c r="K30" s="155"/>
      <c r="L30" s="15">
        <f>L31</f>
        <v>0</v>
      </c>
      <c r="M30" s="19">
        <f t="shared" si="2"/>
        <v>250000</v>
      </c>
      <c r="N30" s="20">
        <f t="shared" si="1"/>
        <v>0</v>
      </c>
      <c r="O30" s="20"/>
    </row>
    <row r="31" spans="1:15" s="1" customFormat="1" ht="51" customHeight="1" x14ac:dyDescent="0.2">
      <c r="A31" s="136" t="s">
        <v>28</v>
      </c>
      <c r="B31" s="137"/>
      <c r="C31" s="138" t="s">
        <v>22</v>
      </c>
      <c r="D31" s="139"/>
      <c r="E31" s="140"/>
      <c r="F31" s="49" t="s">
        <v>48</v>
      </c>
      <c r="G31" s="49" t="s">
        <v>49</v>
      </c>
      <c r="H31" s="141">
        <v>240</v>
      </c>
      <c r="I31" s="142"/>
      <c r="J31" s="143">
        <v>250000</v>
      </c>
      <c r="K31" s="144"/>
      <c r="L31" s="8">
        <v>0</v>
      </c>
      <c r="M31" s="10">
        <f t="shared" si="2"/>
        <v>250000</v>
      </c>
      <c r="N31" s="11">
        <f t="shared" si="1"/>
        <v>0</v>
      </c>
      <c r="O31" s="18" t="s">
        <v>27</v>
      </c>
    </row>
    <row r="32" spans="1:15" s="1" customFormat="1" ht="113.25" customHeight="1" x14ac:dyDescent="0.2">
      <c r="A32" s="128" t="s">
        <v>63</v>
      </c>
      <c r="B32" s="128"/>
      <c r="C32" s="129"/>
      <c r="D32" s="129"/>
      <c r="E32" s="129"/>
      <c r="F32" s="50"/>
      <c r="G32" s="50"/>
      <c r="H32" s="130" t="s">
        <v>0</v>
      </c>
      <c r="I32" s="130"/>
      <c r="J32" s="131">
        <f>J34+J36</f>
        <v>13243245</v>
      </c>
      <c r="K32" s="131"/>
      <c r="L32" s="13">
        <f>L34+L36</f>
        <v>120571.35</v>
      </c>
      <c r="M32" s="13">
        <f t="shared" si="2"/>
        <v>13122673.65</v>
      </c>
      <c r="N32" s="14">
        <f t="shared" si="1"/>
        <v>9.1043660371759351E-3</v>
      </c>
      <c r="O32" s="14"/>
    </row>
    <row r="33" spans="1:17" s="1" customFormat="1" ht="60.75" customHeight="1" x14ac:dyDescent="0.2">
      <c r="A33" s="132" t="s">
        <v>64</v>
      </c>
      <c r="B33" s="132"/>
      <c r="C33" s="133" t="s">
        <v>22</v>
      </c>
      <c r="D33" s="133"/>
      <c r="E33" s="133"/>
      <c r="F33" s="49" t="s">
        <v>41</v>
      </c>
      <c r="G33" s="49" t="s">
        <v>52</v>
      </c>
      <c r="H33" s="134" t="s">
        <v>0</v>
      </c>
      <c r="I33" s="134"/>
      <c r="J33" s="135">
        <f>J34</f>
        <v>6336828.5800000001</v>
      </c>
      <c r="K33" s="135"/>
      <c r="L33" s="15">
        <f>L34</f>
        <v>120571.35</v>
      </c>
      <c r="M33" s="19">
        <f t="shared" si="2"/>
        <v>6216257.2300000004</v>
      </c>
      <c r="N33" s="20">
        <f t="shared" si="1"/>
        <v>1.902708089351535E-2</v>
      </c>
      <c r="O33" s="20"/>
    </row>
    <row r="34" spans="1:17" s="1" customFormat="1" ht="30.75" customHeight="1" x14ac:dyDescent="0.2">
      <c r="A34" s="132" t="s">
        <v>28</v>
      </c>
      <c r="B34" s="132"/>
      <c r="C34" s="133" t="s">
        <v>22</v>
      </c>
      <c r="D34" s="133"/>
      <c r="E34" s="133"/>
      <c r="F34" s="49" t="s">
        <v>41</v>
      </c>
      <c r="G34" s="49" t="s">
        <v>52</v>
      </c>
      <c r="H34" s="134">
        <v>240</v>
      </c>
      <c r="I34" s="134"/>
      <c r="J34" s="125">
        <v>6336828.5800000001</v>
      </c>
      <c r="K34" s="125"/>
      <c r="L34" s="8">
        <v>120571.35</v>
      </c>
      <c r="M34" s="10">
        <f t="shared" si="2"/>
        <v>6216257.2300000004</v>
      </c>
      <c r="N34" s="11">
        <f t="shared" si="1"/>
        <v>1.902708089351535E-2</v>
      </c>
      <c r="O34" s="18" t="s">
        <v>27</v>
      </c>
    </row>
    <row r="35" spans="1:17" s="1" customFormat="1" ht="27" customHeight="1" x14ac:dyDescent="0.2">
      <c r="A35" s="132" t="s">
        <v>68</v>
      </c>
      <c r="B35" s="132"/>
      <c r="C35" s="133" t="s">
        <v>22</v>
      </c>
      <c r="D35" s="133"/>
      <c r="E35" s="133"/>
      <c r="F35" s="49" t="s">
        <v>41</v>
      </c>
      <c r="G35" s="49" t="s">
        <v>69</v>
      </c>
      <c r="H35" s="134"/>
      <c r="I35" s="134"/>
      <c r="J35" s="135">
        <f>J36</f>
        <v>6906416.4199999999</v>
      </c>
      <c r="K35" s="135"/>
      <c r="L35" s="15">
        <f>L36</f>
        <v>0</v>
      </c>
      <c r="M35" s="19">
        <f t="shared" ref="M35:M36" si="3">J35-L35</f>
        <v>6906416.4199999999</v>
      </c>
      <c r="N35" s="20">
        <f t="shared" si="1"/>
        <v>0</v>
      </c>
      <c r="O35" s="18" t="s">
        <v>27</v>
      </c>
    </row>
    <row r="36" spans="1:17" s="1" customFormat="1" ht="24.75" customHeight="1" x14ac:dyDescent="0.2">
      <c r="A36" s="132" t="s">
        <v>28</v>
      </c>
      <c r="B36" s="132"/>
      <c r="C36" s="133" t="s">
        <v>22</v>
      </c>
      <c r="D36" s="133"/>
      <c r="E36" s="133"/>
      <c r="F36" s="49" t="s">
        <v>41</v>
      </c>
      <c r="G36" s="49" t="s">
        <v>69</v>
      </c>
      <c r="H36" s="134">
        <v>240</v>
      </c>
      <c r="I36" s="134"/>
      <c r="J36" s="125">
        <v>6906416.4199999999</v>
      </c>
      <c r="K36" s="125"/>
      <c r="L36" s="8">
        <v>0</v>
      </c>
      <c r="M36" s="10">
        <f t="shared" si="3"/>
        <v>6906416.4199999999</v>
      </c>
      <c r="N36" s="11">
        <f t="shared" si="1"/>
        <v>0</v>
      </c>
      <c r="O36" s="18" t="s">
        <v>27</v>
      </c>
    </row>
    <row r="37" spans="1:17" s="1" customFormat="1" ht="113.25" customHeight="1" x14ac:dyDescent="0.2">
      <c r="A37" s="128" t="s">
        <v>65</v>
      </c>
      <c r="B37" s="128"/>
      <c r="C37" s="129"/>
      <c r="D37" s="129"/>
      <c r="E37" s="129"/>
      <c r="F37" s="50"/>
      <c r="G37" s="50"/>
      <c r="H37" s="130" t="s">
        <v>0</v>
      </c>
      <c r="I37" s="130"/>
      <c r="J37" s="131">
        <f>J38</f>
        <v>250000</v>
      </c>
      <c r="K37" s="131"/>
      <c r="L37" s="13">
        <f>L38</f>
        <v>13903.78</v>
      </c>
      <c r="M37" s="13">
        <f t="shared" si="2"/>
        <v>236096.22</v>
      </c>
      <c r="N37" s="14">
        <f t="shared" si="1"/>
        <v>5.5615120000000004E-2</v>
      </c>
      <c r="O37" s="14"/>
    </row>
    <row r="38" spans="1:17" s="1" customFormat="1" ht="31.5" customHeight="1" x14ac:dyDescent="0.2">
      <c r="A38" s="132" t="s">
        <v>28</v>
      </c>
      <c r="B38" s="132"/>
      <c r="C38" s="133" t="s">
        <v>22</v>
      </c>
      <c r="D38" s="133"/>
      <c r="E38" s="133"/>
      <c r="F38" s="49" t="s">
        <v>53</v>
      </c>
      <c r="G38" s="49" t="s">
        <v>54</v>
      </c>
      <c r="H38" s="134">
        <v>240</v>
      </c>
      <c r="I38" s="134"/>
      <c r="J38" s="125">
        <v>250000</v>
      </c>
      <c r="K38" s="125"/>
      <c r="L38" s="8">
        <v>13903.78</v>
      </c>
      <c r="M38" s="10">
        <f t="shared" si="2"/>
        <v>236096.22</v>
      </c>
      <c r="N38" s="11">
        <f>L38/J38</f>
        <v>5.5615120000000004E-2</v>
      </c>
      <c r="O38" s="18" t="s">
        <v>27</v>
      </c>
    </row>
    <row r="39" spans="1:17" s="1" customFormat="1" ht="15.75" x14ac:dyDescent="0.2">
      <c r="A39" s="124" t="s">
        <v>55</v>
      </c>
      <c r="B39" s="124"/>
      <c r="C39" s="124"/>
      <c r="D39" s="124"/>
      <c r="E39" s="124"/>
      <c r="F39" s="124"/>
      <c r="G39" s="124"/>
      <c r="H39" s="124"/>
      <c r="I39" s="124"/>
      <c r="J39" s="125">
        <f>J7+J10+J18+J22+J26+J29+J15+J32+J37+J24</f>
        <v>27897810.66</v>
      </c>
      <c r="K39" s="125"/>
      <c r="L39" s="8">
        <f>L7+L10+L18+L22+L26+L29+L15+L32+L37</f>
        <v>1931168.4300000002</v>
      </c>
      <c r="M39" s="8">
        <f t="shared" si="2"/>
        <v>25966642.23</v>
      </c>
      <c r="N39" s="9">
        <f>L39/J39</f>
        <v>6.9222938442582441E-2</v>
      </c>
      <c r="O39" s="17"/>
    </row>
    <row r="40" spans="1:17" s="1" customFormat="1" ht="15" x14ac:dyDescent="0.2">
      <c r="A40" s="56"/>
      <c r="B40" s="37"/>
      <c r="C40" s="56"/>
      <c r="D40" s="56"/>
      <c r="E40" s="56"/>
      <c r="F40" s="56"/>
      <c r="G40" s="56"/>
      <c r="H40" s="56"/>
      <c r="I40" s="56"/>
      <c r="J40" s="48"/>
      <c r="K40" s="48"/>
    </row>
    <row r="41" spans="1:17" s="1" customFormat="1" ht="15.75" x14ac:dyDescent="0.2">
      <c r="A41" s="56"/>
      <c r="B41" s="126" t="s">
        <v>56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7" s="1" customFormat="1" ht="1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127"/>
      <c r="K42" s="127"/>
    </row>
    <row r="43" spans="1:17" s="1" customFormat="1" ht="15.75" x14ac:dyDescent="0.2">
      <c r="A43" s="126" t="s">
        <v>57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21"/>
      <c r="M43" s="21"/>
      <c r="N43" s="40"/>
    </row>
    <row r="44" spans="1:17" s="1" customFormat="1" ht="15.75" x14ac:dyDescent="0.25">
      <c r="A44" s="126" t="s">
        <v>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22"/>
      <c r="M44" s="21"/>
      <c r="N44" s="40"/>
    </row>
    <row r="45" spans="1:17" s="1" customFormat="1" ht="14.25" x14ac:dyDescent="0.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7" s="1" customFormat="1" x14ac:dyDescent="0.2">
      <c r="A46" s="117"/>
      <c r="B46" s="117"/>
      <c r="C46" s="118"/>
      <c r="D46" s="118"/>
      <c r="E46" s="118"/>
      <c r="F46" s="118"/>
      <c r="G46" s="118"/>
      <c r="H46" s="118"/>
      <c r="I46" s="118"/>
      <c r="J46" s="119"/>
      <c r="K46" s="119"/>
      <c r="L46" s="119"/>
      <c r="M46" s="119"/>
      <c r="N46" s="119"/>
      <c r="O46" s="119"/>
      <c r="P46" s="119"/>
      <c r="Q46" s="47"/>
    </row>
    <row r="47" spans="1:17" s="1" customFormat="1" x14ac:dyDescent="0.2">
      <c r="A47" s="120" t="s">
        <v>0</v>
      </c>
      <c r="B47" s="120"/>
      <c r="C47" s="47"/>
      <c r="D47" s="121"/>
      <c r="E47" s="121"/>
      <c r="F47" s="121"/>
      <c r="G47" s="121"/>
      <c r="H47" s="121"/>
      <c r="I47" s="47"/>
      <c r="J47" s="122"/>
      <c r="K47" s="122"/>
      <c r="L47" s="122"/>
      <c r="M47" s="122"/>
      <c r="N47" s="122"/>
      <c r="O47" s="122"/>
      <c r="P47" s="123"/>
      <c r="Q47" s="123"/>
    </row>
    <row r="48" spans="1:17" s="1" customFormat="1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158">
    <mergeCell ref="A1:H1"/>
    <mergeCell ref="A2:K2"/>
    <mergeCell ref="A3:B4"/>
    <mergeCell ref="C3:I3"/>
    <mergeCell ref="J3:K4"/>
    <mergeCell ref="C4:E4"/>
    <mergeCell ref="H4:I4"/>
    <mergeCell ref="J31:K31"/>
    <mergeCell ref="H31:I31"/>
    <mergeCell ref="J30:K30"/>
    <mergeCell ref="H30:I30"/>
    <mergeCell ref="J29:K29"/>
    <mergeCell ref="H29:I29"/>
    <mergeCell ref="C31:E31"/>
    <mergeCell ref="A31:B31"/>
    <mergeCell ref="C30:E30"/>
    <mergeCell ref="A30:B30"/>
    <mergeCell ref="C29:E29"/>
    <mergeCell ref="A29:B29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18:B18"/>
    <mergeCell ref="C18:E18"/>
    <mergeCell ref="H18:I18"/>
    <mergeCell ref="J18:K18"/>
    <mergeCell ref="A19:B19"/>
    <mergeCell ref="C19:E19"/>
    <mergeCell ref="H19:I19"/>
    <mergeCell ref="J19:K19"/>
    <mergeCell ref="A13:B13"/>
    <mergeCell ref="C13:E13"/>
    <mergeCell ref="H13:I13"/>
    <mergeCell ref="J13:K13"/>
    <mergeCell ref="A14:B14"/>
    <mergeCell ref="C14:E14"/>
    <mergeCell ref="H14:I14"/>
    <mergeCell ref="J14:K14"/>
    <mergeCell ref="A15:B15"/>
    <mergeCell ref="C15:E15"/>
    <mergeCell ref="H15:I15"/>
    <mergeCell ref="J15:K15"/>
    <mergeCell ref="A16:B16"/>
    <mergeCell ref="C16:E16"/>
    <mergeCell ref="H16:I16"/>
    <mergeCell ref="J16:K16"/>
    <mergeCell ref="A23:B23"/>
    <mergeCell ref="C23:E23"/>
    <mergeCell ref="H23:I23"/>
    <mergeCell ref="J23:K23"/>
    <mergeCell ref="A20:B20"/>
    <mergeCell ref="C20:E20"/>
    <mergeCell ref="H20:I20"/>
    <mergeCell ref="J20:K20"/>
    <mergeCell ref="A21:B21"/>
    <mergeCell ref="C21:E21"/>
    <mergeCell ref="H21:I21"/>
    <mergeCell ref="J21:K21"/>
    <mergeCell ref="A33:B33"/>
    <mergeCell ref="C33:E33"/>
    <mergeCell ref="H33:I33"/>
    <mergeCell ref="J33:K33"/>
    <mergeCell ref="A28:B28"/>
    <mergeCell ref="C28:E28"/>
    <mergeCell ref="H28:I28"/>
    <mergeCell ref="J28:K28"/>
    <mergeCell ref="A26:B26"/>
    <mergeCell ref="C26:E26"/>
    <mergeCell ref="H26:I26"/>
    <mergeCell ref="J26:K26"/>
    <mergeCell ref="A27:B27"/>
    <mergeCell ref="C27:E27"/>
    <mergeCell ref="H27:I27"/>
    <mergeCell ref="J27:K27"/>
    <mergeCell ref="A34:B34"/>
    <mergeCell ref="C34:E34"/>
    <mergeCell ref="H34:I34"/>
    <mergeCell ref="J34:K34"/>
    <mergeCell ref="A17:B17"/>
    <mergeCell ref="C17:E17"/>
    <mergeCell ref="H17:I17"/>
    <mergeCell ref="J17:K17"/>
    <mergeCell ref="A32:B32"/>
    <mergeCell ref="C32:E32"/>
    <mergeCell ref="H32:I32"/>
    <mergeCell ref="J32:K32"/>
    <mergeCell ref="A24:B24"/>
    <mergeCell ref="C24:E24"/>
    <mergeCell ref="H24:I24"/>
    <mergeCell ref="J24:K24"/>
    <mergeCell ref="A25:B25"/>
    <mergeCell ref="C25:E25"/>
    <mergeCell ref="H25:I25"/>
    <mergeCell ref="J25:K25"/>
    <mergeCell ref="A22:B22"/>
    <mergeCell ref="C22:E22"/>
    <mergeCell ref="H22:I22"/>
    <mergeCell ref="J22:K22"/>
    <mergeCell ref="A35:B35"/>
    <mergeCell ref="C35:E35"/>
    <mergeCell ref="H35:I35"/>
    <mergeCell ref="J35:K35"/>
    <mergeCell ref="A38:B38"/>
    <mergeCell ref="C38:E38"/>
    <mergeCell ref="H38:I38"/>
    <mergeCell ref="J38:K38"/>
    <mergeCell ref="A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47:B47"/>
    <mergeCell ref="D47:H47"/>
    <mergeCell ref="J47:O47"/>
    <mergeCell ref="P47:Q47"/>
    <mergeCell ref="A48:K48"/>
    <mergeCell ref="B41:L41"/>
    <mergeCell ref="J42:K42"/>
    <mergeCell ref="A43:K43"/>
    <mergeCell ref="A44:K44"/>
    <mergeCell ref="A45:K45"/>
    <mergeCell ref="A46:B46"/>
    <mergeCell ref="C46:I46"/>
    <mergeCell ref="J46:P46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декабрь 2022 </vt:lpstr>
      <vt:lpstr>сентябрь 2022</vt:lpstr>
      <vt:lpstr>июнь 2022</vt:lpstr>
      <vt:lpstr>май 2022</vt:lpstr>
      <vt:lpstr>апрель 2022 =</vt:lpstr>
      <vt:lpstr>март 2022</vt:lpstr>
      <vt:lpstr>МЦП декабрь 2021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2023-01-19T11:32:58Z</dcterms:modified>
</cp:coreProperties>
</file>